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 (2)" sheetId="1" r:id="rId1"/>
  </sheets>
  <definedNames>
    <definedName name="_xlnm.Print_Titles" localSheetId="0">'Лист1 (2)'!$11:$12</definedName>
    <definedName name="_xlnm.Print_Titles_1">'Лист1 (2)'!$11:$12</definedName>
  </definedNames>
  <calcPr fullCalcOnLoad="1"/>
</workbook>
</file>

<file path=xl/sharedStrings.xml><?xml version="1.0" encoding="utf-8"?>
<sst xmlns="http://schemas.openxmlformats.org/spreadsheetml/2006/main" count="362" uniqueCount="197">
  <si>
    <t xml:space="preserve"> </t>
  </si>
  <si>
    <t xml:space="preserve">Утверждаю: </t>
  </si>
  <si>
    <t xml:space="preserve">Генеральный директор </t>
  </si>
  <si>
    <t>ООО "УК №2 ЖКХ"</t>
  </si>
  <si>
    <t>______________ Н.Н. Козлов</t>
  </si>
  <si>
    <t xml:space="preserve"> Прейскурант цен </t>
  </si>
  <si>
    <t>на платные услуги, оказываемые населению по содержанию и обслуживанию жилищного фонда по ООО "УК № 2 ЖКХ" на 2010 год</t>
  </si>
  <si>
    <t xml:space="preserve"> (по тарифной ставке 1-го разряда 4330 руб)</t>
  </si>
  <si>
    <t>изменения от 29.08.2010</t>
  </si>
  <si>
    <t>изменения от 01.09.2010 г.</t>
  </si>
  <si>
    <t>№ п/п</t>
  </si>
  <si>
    <t>Наименование работ</t>
  </si>
  <si>
    <t>По нормативам</t>
  </si>
  <si>
    <t>Трудозатраты по нормативам</t>
  </si>
  <si>
    <t>Заработная плата на норму времени</t>
  </si>
  <si>
    <t>Единица измерения</t>
  </si>
  <si>
    <t>Накладные расходы, 93,4% от ФОТ</t>
  </si>
  <si>
    <t>Итого</t>
  </si>
  <si>
    <t>Плановые накопления, 20%</t>
  </si>
  <si>
    <t>НДС 18 %</t>
  </si>
  <si>
    <t>Всего, руб.</t>
  </si>
  <si>
    <t>4. Строительные работы</t>
  </si>
  <si>
    <t>Ремонт штукатурки внутренних стен отдельными местами</t>
  </si>
  <si>
    <t>ГЭСНр 61-2-1</t>
  </si>
  <si>
    <t>1. Отбивка старой штукатурки, 2. Подготовка поверхностей насечкой вручную, 3. Оштукатуривание отдельних мест, 4. Отделка усенков, лузг, ребер, фасок.</t>
  </si>
  <si>
    <t>маляр</t>
  </si>
  <si>
    <t>100 м2</t>
  </si>
  <si>
    <t>м2</t>
  </si>
  <si>
    <t>Перетирка штукатурки стен</t>
  </si>
  <si>
    <t>ГЭСНр 61-26-1</t>
  </si>
  <si>
    <t>1. Соскабливание водной краски со смачиванием поверхности, 2. Перетирка штукатерки с расшифкой трещин.</t>
  </si>
  <si>
    <t>Ремонт штукатурки потолка более 30%</t>
  </si>
  <si>
    <t>ГЭСНр 61-4-8</t>
  </si>
  <si>
    <t>Перетирка штукатурки потолка</t>
  </si>
  <si>
    <t>Высококачественная клеевая окраска потолка</t>
  </si>
  <si>
    <t>ГЭСНр 62-1-3</t>
  </si>
  <si>
    <t>Смена обоев</t>
  </si>
  <si>
    <t>ГЭСНр 63-6-2</t>
  </si>
  <si>
    <t>Улучшенная масляная окраска плинтусов</t>
  </si>
  <si>
    <t>ГЭСНр 62-18-2</t>
  </si>
  <si>
    <t>Улучшенная масляная окраска окон</t>
  </si>
  <si>
    <t>ГЭСНр 62-9-5</t>
  </si>
  <si>
    <t>Улучшенная масляная окраска радиаторов и ребристых труб отопления</t>
  </si>
  <si>
    <t>ГЭСНр 62-33-2</t>
  </si>
  <si>
    <t>Улучшенная масляная окраска дверных блоков</t>
  </si>
  <si>
    <t>ГЭСНр 62-10-5</t>
  </si>
  <si>
    <t>Покрытие паркетных полов лаком</t>
  </si>
  <si>
    <t>ГЭСНр 62-11-4</t>
  </si>
  <si>
    <t>Заделка штарб цементным раствором</t>
  </si>
  <si>
    <t>ГЭСНр 61-2-7</t>
  </si>
  <si>
    <t>Ремонт штукатурки дверных откосов</t>
  </si>
  <si>
    <t>ГЭСНр 61-7-1</t>
  </si>
  <si>
    <t>1. Отбивка старой штукатурки, с подготовкой поверхности , 2. Оштукатуривание отдельних мест.</t>
  </si>
  <si>
    <t>Окрашивание ранее окрашенных поверхностей потолков водоэмульсионными составами</t>
  </si>
  <si>
    <t>ГЭСНр 62-17-3</t>
  </si>
  <si>
    <t>Окрашивание масляными составами ранее окрашенных поверхностей стальных труб</t>
  </si>
  <si>
    <t>ГЭСНр 62-32-2</t>
  </si>
  <si>
    <t>Улучшенная масляная окраска ранее окрашенных стен</t>
  </si>
  <si>
    <t>ГЭСНр 62-7-3</t>
  </si>
  <si>
    <t>Ремонт облицовки из керамических глазурных плиток</t>
  </si>
  <si>
    <t>ГЭСНр 63-9-2</t>
  </si>
  <si>
    <t>100 шт.</t>
  </si>
  <si>
    <t>шт.</t>
  </si>
  <si>
    <t>Смена керамической плитки в полах</t>
  </si>
  <si>
    <t>ГЭСНр 57-15-2</t>
  </si>
  <si>
    <t>1. Вырубка старых поврежденных плиток вручную с расчитской мест, 2. Укладка плиток на растворе с расшивкой швов и протиркой поверхности</t>
  </si>
  <si>
    <t>Выведение пятен медным купоросом</t>
  </si>
  <si>
    <t>ГЭСНр 62-42-1</t>
  </si>
  <si>
    <t>1. Приготовление раствора, 2. Протравка поверхности.</t>
  </si>
  <si>
    <t>Смена линолеума</t>
  </si>
  <si>
    <t>ГЭСНр11-01-036-03</t>
  </si>
  <si>
    <t>плотник</t>
  </si>
  <si>
    <t>Установка дверных полотен</t>
  </si>
  <si>
    <t>ГЭСНр 56-21-5</t>
  </si>
  <si>
    <t>1. Пригонка дверных полотен к коробке, 2. Разметка мест острожки, 3. Острожка четвертей с пригонкой полотен, 4. Разметка мест установки петель с добавлением гнезд, 5. Крепление петель шурупами, 6. Навеска дверных полотен</t>
  </si>
  <si>
    <t>100 полотен</t>
  </si>
  <si>
    <t>Укрепление дверных полотен</t>
  </si>
  <si>
    <t>ГЭСНр 56-18-1</t>
  </si>
  <si>
    <t>1. Закрепление коробок дополнительными ершами, 2. Конопатка паклей</t>
  </si>
  <si>
    <t>100 коробок</t>
  </si>
  <si>
    <t>Устройство потолочного плинтуса</t>
  </si>
  <si>
    <t>ГЭСНр 11-01-040-01</t>
  </si>
  <si>
    <t>100 м.п.</t>
  </si>
  <si>
    <t>Укрепление оконных и дверных коробок</t>
  </si>
  <si>
    <t>ГЭСНр 56-18-2</t>
  </si>
  <si>
    <t>Ремонт порогов</t>
  </si>
  <si>
    <t>ГЭСНр 56-17-1</t>
  </si>
  <si>
    <t>1. Отеска и острожка поврежденного места порога, 2. Пригонка нового бруска, 3. Установка бруска на порог с закреплением гвоздями</t>
  </si>
  <si>
    <t>100 мест</t>
  </si>
  <si>
    <t>Ремонт дверных полотен со сменой горизонтальных брусков</t>
  </si>
  <si>
    <t>ГЭСНр 56-15-1</t>
  </si>
  <si>
    <t>1. Высверливание нагелей, 2. Снятие негодного бруска, 3. Очистка сопряжений от клея, 4. Заготовка нового бруска с выделкой сопряжений, 5. Пригонка бруска, 6. Постановка на клей, 7. Высверливание отверстий для нагелей и постановка нагелей.</t>
  </si>
  <si>
    <t>100 брусков</t>
  </si>
  <si>
    <t>Ремонт дверных полотен со сменой вертикальных брусков</t>
  </si>
  <si>
    <t>ГЭСНр 56-15-2</t>
  </si>
  <si>
    <t>Ремонт дверных коробок</t>
  </si>
  <si>
    <t>ГЭСНр 56-13-2</t>
  </si>
  <si>
    <t>1. Снятие дверных коробок, 2. Смена на месте бруска коробки с заготовкой нового элемента, 3. Обратная навеска дверных полотен, 4. Конопатка коробок, 5. Выравнивание перекосов, дополнительное крепление, пристрожка четвертей</t>
  </si>
  <si>
    <t>10 коробок</t>
  </si>
  <si>
    <t>Демонтаж дверных коробок</t>
  </si>
  <si>
    <t>ГЭСНр 56-9-1</t>
  </si>
  <si>
    <t>1. Отбивка штукатурки в откосах, 2. Выламывание четвертей в кладке, 3. Снятие дверных коробок</t>
  </si>
  <si>
    <t>100 коробов</t>
  </si>
  <si>
    <t>Ремонт форточек</t>
  </si>
  <si>
    <t>ГЭСНр 56-6-1</t>
  </si>
  <si>
    <t>1. Снятие форточек, 2. Смена бруска с заготовкой нового, 3. Пристрожка форточек с установкой угольников, 4. Навеска форточек с прирезкой петель</t>
  </si>
  <si>
    <t>100 форточек</t>
  </si>
  <si>
    <t>Установка неостекленных оконных переплетов в готовые коробки</t>
  </si>
  <si>
    <t>ГЭСНр 56-8-1</t>
  </si>
  <si>
    <t>1. Пригонка створок к коробкам, 2. Навеска створок с разметкой мест врезки петель и врезкой петель, 3. Установка оконных приборов.</t>
  </si>
  <si>
    <t>100 створок</t>
  </si>
  <si>
    <t>Устройство форточек в оконных переплетах</t>
  </si>
  <si>
    <t>ГЭСНр 56-7-1</t>
  </si>
  <si>
    <t>1. Снятие створок со снятием петель, 2. Выемка стекол, 3. Распиливание брусков створки, 4. Заготовка брусков, 5. Сборка створок и форточек, 6. Пригонка и навеска створок и форточек, 7. Нарезка и вставка стекол, 8. Установка пришивных отливов, 9. Постановка оконных и форточных приборов.</t>
  </si>
  <si>
    <t>Ремонт оконных переплетов</t>
  </si>
  <si>
    <t>ГЭСНр 56-5-2</t>
  </si>
  <si>
    <t>1. Снятие и разборка створок, 2. Заготовка нового бруска с выделкой сопряжений, 3. Пригонка и постановка нового бруска, 4. Сбока, пригонка и навеска створок с прирезкой петель.</t>
  </si>
  <si>
    <t>Ремонт оконных коробок и колод</t>
  </si>
  <si>
    <t>ГЭСНр 56-4-1</t>
  </si>
  <si>
    <t>1. Снятие подоконных досок и оконных переплетов, 2. Смена на месте коробки или колодки с вырубкой негодной части, заготовкой новых элементов и установкой на место, 3. Осмолка и обивка толем сменяемых частей коробок, 4. Оконопатка коробок паклей, 5. Обратная установка подоконных досок и навеска остекленных створок.</t>
  </si>
  <si>
    <t>Смена дверных и оконных приборов</t>
  </si>
  <si>
    <t>35.1.</t>
  </si>
  <si>
    <t>Смена дверных приборов: в том числе</t>
  </si>
  <si>
    <t>35.1.1.</t>
  </si>
  <si>
    <t>петли</t>
  </si>
  <si>
    <t>ГЭСНр 56-12-1</t>
  </si>
  <si>
    <t>100 приборов</t>
  </si>
  <si>
    <t>35.1.2.</t>
  </si>
  <si>
    <t>шпингалеты</t>
  </si>
  <si>
    <t>ГЭСНр 56-12-2</t>
  </si>
  <si>
    <t>35.1.3.</t>
  </si>
  <si>
    <t>ручки-скобы</t>
  </si>
  <si>
    <t>ГЭСНр 56-12-3</t>
  </si>
  <si>
    <t>35.1.4.</t>
  </si>
  <si>
    <t>ручки-кнопки</t>
  </si>
  <si>
    <t>ГЭСНр 56-12-4</t>
  </si>
  <si>
    <t>35.1.5.</t>
  </si>
  <si>
    <t>замки врезные</t>
  </si>
  <si>
    <t>ГЭСНр 56-12-5</t>
  </si>
  <si>
    <t>35.1.6.</t>
  </si>
  <si>
    <t>замки накладные</t>
  </si>
  <si>
    <t>ГЭСНр 56-12-6</t>
  </si>
  <si>
    <t>35.1.7.</t>
  </si>
  <si>
    <t>пружины</t>
  </si>
  <si>
    <t>ГЭСНр 56-12-7</t>
  </si>
  <si>
    <t>35.1.8.</t>
  </si>
  <si>
    <t>задвижки</t>
  </si>
  <si>
    <t>ГЭСНр 56-12-8</t>
  </si>
  <si>
    <t>35.1.9.</t>
  </si>
  <si>
    <t>щеколды</t>
  </si>
  <si>
    <t>ГЭСНр 56-12-9</t>
  </si>
  <si>
    <t>35.2.</t>
  </si>
  <si>
    <t>Смена оконных приборов: в том числе</t>
  </si>
  <si>
    <t>35.2.1.</t>
  </si>
  <si>
    <t>ГЭСНр 56-12-10</t>
  </si>
  <si>
    <t>35.2.2.</t>
  </si>
  <si>
    <t>ручки</t>
  </si>
  <si>
    <t>ГЭСНр 56-12-11</t>
  </si>
  <si>
    <t>35.2.3.</t>
  </si>
  <si>
    <t>остановы</t>
  </si>
  <si>
    <t>ГЭСНр 56-12-12</t>
  </si>
  <si>
    <t>35.2.4.</t>
  </si>
  <si>
    <t>фрамужные приборы</t>
  </si>
  <si>
    <t>ГЭСНр 56-12-13</t>
  </si>
  <si>
    <t>35.2.5.</t>
  </si>
  <si>
    <t>петли форточные</t>
  </si>
  <si>
    <t>ГЭСНр 56-12-14</t>
  </si>
  <si>
    <t>35.2.6.</t>
  </si>
  <si>
    <t>заветки форточные</t>
  </si>
  <si>
    <t>ГЭСНр 56-12-15</t>
  </si>
  <si>
    <t>35.2.7.</t>
  </si>
  <si>
    <t>ГЭСНр 56-12-16</t>
  </si>
  <si>
    <t>Смена стекол толщиной 4-6 мм в деревянных переплетах</t>
  </si>
  <si>
    <t>ГЭСНр 63-2-3</t>
  </si>
  <si>
    <t>Разборка покрытий пола</t>
  </si>
  <si>
    <t>ГЭСНр 57-2-8</t>
  </si>
  <si>
    <t>1. Разбока покрытий с очисткой материалов и оснований, 2. Укладка на строительной площадке</t>
  </si>
  <si>
    <t>Смена и перестилка дощатых покрытий полов</t>
  </si>
  <si>
    <t>ГЭСНр 57-4-4</t>
  </si>
  <si>
    <t>1. Разборка полов с плинтусами и вентиляционными решетками, 2. Настилка пола из досок с поперечным перепиливанием по размеру помещения с подготовкой досок по толщине с добавлением новых досок, 3. Острожка провесов.</t>
  </si>
  <si>
    <t>Острожка и циклевка полов бывших в эксплуатации</t>
  </si>
  <si>
    <t>ГЭСНр 57-6-6</t>
  </si>
  <si>
    <t>1. Подметание пола, 2. Утапливание шляпок гвоздей, 3. Острожка и циклевка пола, 4. Убока стружки.</t>
  </si>
  <si>
    <t>Ремонт покрытий из штучного паркета</t>
  </si>
  <si>
    <t>ГЭСНр 57-7-3</t>
  </si>
  <si>
    <t>1. Удаление негодных планок, 2. Очистка основания, 3. Укладка мастики с выравниванием, 4. Укладка новых планок с пристрожкой и пригонкой, 5. Прибивка гвоздями, 6. Острожка и циклевка вручную.</t>
  </si>
  <si>
    <t>Смена вентиляционных решеток</t>
  </si>
  <si>
    <t>ГЭСНр 57-13-1</t>
  </si>
  <si>
    <t>1. Снятие вентиляционных половых решеток с расчисткой места, 2. Установка и укрепление новых решеток</t>
  </si>
  <si>
    <t>Устройство каркаса перегородок из досок</t>
  </si>
  <si>
    <t>ГЭСНр 10-01-010-1</t>
  </si>
  <si>
    <t>Начальник ПЭО</t>
  </si>
  <si>
    <t>Т.Н. Крылова</t>
  </si>
  <si>
    <t xml:space="preserve">Согласовано:        Директор технический  </t>
  </si>
  <si>
    <t>А.В. Мирошников</t>
  </si>
  <si>
    <t>Дудник Е.М.</t>
  </si>
  <si>
    <t>66 75 17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</si>
</sst>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#,##0.00"/>
    <numFmt numFmtId="169" formatCode="0.0"/>
  </numFmts>
  <fonts count="3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77">
    <xf numFmtId="164" fontId="0" fillId="0" borderId="0" xfId="0" applyAlignment="1">
      <alignment/>
    </xf>
    <xf numFmtId="164" fontId="3" fillId="0" borderId="0" xfId="26" applyFont="1" applyAlignment="1">
      <alignment horizontal="center" vertical="center" wrapText="1"/>
      <protection/>
    </xf>
    <xf numFmtId="166" fontId="4" fillId="0" borderId="0" xfId="26" applyNumberFormat="1" applyFont="1" applyFill="1" applyAlignment="1">
      <alignment horizontal="center" vertical="center"/>
      <protection/>
    </xf>
    <xf numFmtId="164" fontId="5" fillId="0" borderId="0" xfId="26" applyFont="1" applyFill="1" applyAlignment="1">
      <alignment vertical="center"/>
      <protection/>
    </xf>
    <xf numFmtId="164" fontId="6" fillId="0" borderId="0" xfId="26" applyFont="1" applyFill="1" applyAlignment="1">
      <alignment horizontal="center" vertical="center"/>
      <protection/>
    </xf>
    <xf numFmtId="164" fontId="7" fillId="0" borderId="0" xfId="26" applyFont="1" applyFill="1" applyAlignment="1">
      <alignment horizontal="center" vertical="center"/>
      <protection/>
    </xf>
    <xf numFmtId="164" fontId="5" fillId="0" borderId="0" xfId="26" applyFont="1" applyFill="1" applyAlignment="1">
      <alignment horizontal="center" vertical="center"/>
      <protection/>
    </xf>
    <xf numFmtId="167" fontId="5" fillId="0" borderId="0" xfId="26" applyNumberFormat="1" applyFont="1" applyFill="1" applyAlignment="1">
      <alignment horizontal="center" vertical="center"/>
      <protection/>
    </xf>
    <xf numFmtId="164" fontId="8" fillId="0" borderId="0" xfId="26" applyFont="1" applyFill="1" applyAlignment="1">
      <alignment vertical="center"/>
      <protection/>
    </xf>
    <xf numFmtId="164" fontId="8" fillId="0" borderId="0" xfId="26" applyFont="1" applyFill="1" applyAlignment="1">
      <alignment horizontal="left" vertical="center"/>
      <protection/>
    </xf>
    <xf numFmtId="164" fontId="9" fillId="0" borderId="0" xfId="26" applyFont="1" applyFill="1" applyBorder="1" applyAlignment="1">
      <alignment horizontal="center" vertical="center"/>
      <protection/>
    </xf>
    <xf numFmtId="164" fontId="10" fillId="0" borderId="0" xfId="26" applyFont="1" applyFill="1" applyAlignment="1">
      <alignment vertical="center"/>
      <protection/>
    </xf>
    <xf numFmtId="164" fontId="5" fillId="0" borderId="0" xfId="26" applyFont="1" applyFill="1">
      <alignment/>
      <protection/>
    </xf>
    <xf numFmtId="164" fontId="5" fillId="0" borderId="0" xfId="26" applyFont="1">
      <alignment/>
      <protection/>
    </xf>
    <xf numFmtId="164" fontId="6" fillId="0" borderId="0" xfId="26" applyFont="1" applyFill="1" applyBorder="1" applyAlignment="1">
      <alignment horizontal="center" vertical="center" wrapText="1"/>
      <protection/>
    </xf>
    <xf numFmtId="167" fontId="8" fillId="0" borderId="0" xfId="26" applyNumberFormat="1" applyFont="1" applyFill="1" applyAlignment="1">
      <alignment horizontal="left" vertical="center"/>
      <protection/>
    </xf>
    <xf numFmtId="167" fontId="9" fillId="0" borderId="0" xfId="26" applyNumberFormat="1" applyFont="1" applyFill="1" applyBorder="1" applyAlignment="1">
      <alignment horizontal="center" vertical="center"/>
      <protection/>
    </xf>
    <xf numFmtId="164" fontId="11" fillId="0" borderId="0" xfId="26" applyFont="1" applyFill="1" applyAlignment="1">
      <alignment vertical="center"/>
      <protection/>
    </xf>
    <xf numFmtId="164" fontId="6" fillId="0" borderId="0" xfId="26" applyFont="1" applyFill="1" applyBorder="1" applyAlignment="1">
      <alignment vertical="center"/>
      <protection/>
    </xf>
    <xf numFmtId="164" fontId="12" fillId="0" borderId="0" xfId="26" applyFont="1" applyFill="1" applyBorder="1" applyAlignment="1">
      <alignment vertical="center"/>
      <protection/>
    </xf>
    <xf numFmtId="164" fontId="9" fillId="0" borderId="0" xfId="26" applyFont="1" applyFill="1" applyBorder="1" applyAlignment="1">
      <alignment horizontal="center" vertical="center" wrapText="1"/>
      <protection/>
    </xf>
    <xf numFmtId="164" fontId="11" fillId="0" borderId="0" xfId="26" applyFont="1" applyFill="1" applyBorder="1" applyAlignment="1">
      <alignment vertical="center"/>
      <protection/>
    </xf>
    <xf numFmtId="164" fontId="8" fillId="0" borderId="0" xfId="26" applyFont="1" applyFill="1" applyBorder="1" applyAlignment="1">
      <alignment vertical="center"/>
      <protection/>
    </xf>
    <xf numFmtId="164" fontId="6" fillId="0" borderId="0" xfId="26" applyFont="1" applyFill="1" applyAlignment="1">
      <alignment vertical="center"/>
      <protection/>
    </xf>
    <xf numFmtId="164" fontId="7" fillId="0" borderId="0" xfId="26" applyFont="1" applyFill="1" applyAlignment="1">
      <alignment vertical="center"/>
      <protection/>
    </xf>
    <xf numFmtId="164" fontId="9" fillId="0" borderId="0" xfId="26" applyFont="1" applyFill="1" applyAlignment="1">
      <alignment vertical="center" wrapText="1"/>
      <protection/>
    </xf>
    <xf numFmtId="164" fontId="13" fillId="0" borderId="0" xfId="26" applyFont="1" applyFill="1" applyBorder="1" applyAlignment="1">
      <alignment horizontal="center" vertical="center" wrapText="1"/>
      <protection/>
    </xf>
    <xf numFmtId="164" fontId="13" fillId="0" borderId="0" xfId="26" applyFont="1" applyFill="1" applyAlignment="1">
      <alignment vertical="center" wrapText="1"/>
      <protection/>
    </xf>
    <xf numFmtId="164" fontId="10" fillId="0" borderId="0" xfId="26" applyFont="1" applyFill="1" applyAlignment="1">
      <alignment horizontal="left" vertical="center"/>
      <protection/>
    </xf>
    <xf numFmtId="164" fontId="6" fillId="0" borderId="0" xfId="26" applyFont="1" applyFill="1" applyAlignment="1">
      <alignment horizontal="left" vertical="center"/>
      <protection/>
    </xf>
    <xf numFmtId="164" fontId="14" fillId="0" borderId="0" xfId="26" applyFont="1" applyFill="1" applyBorder="1" applyAlignment="1">
      <alignment horizontal="center" vertical="center"/>
      <protection/>
    </xf>
    <xf numFmtId="164" fontId="10" fillId="0" borderId="1" xfId="26" applyFont="1" applyFill="1" applyBorder="1" applyAlignment="1">
      <alignment horizontal="center" vertical="center"/>
      <protection/>
    </xf>
    <xf numFmtId="164" fontId="7" fillId="0" borderId="0" xfId="26" applyFont="1" applyFill="1" applyBorder="1" applyAlignment="1">
      <alignment vertical="center"/>
      <protection/>
    </xf>
    <xf numFmtId="164" fontId="3" fillId="0" borderId="2" xfId="26" applyFont="1" applyBorder="1" applyAlignment="1">
      <alignment horizontal="center" vertical="center" wrapText="1"/>
      <protection/>
    </xf>
    <xf numFmtId="164" fontId="15" fillId="0" borderId="3" xfId="23" applyFont="1" applyFill="1" applyBorder="1" applyAlignment="1">
      <alignment horizontal="center" vertical="center" wrapText="1"/>
      <protection/>
    </xf>
    <xf numFmtId="164" fontId="15" fillId="0" borderId="2" xfId="25" applyFont="1" applyFill="1" applyBorder="1" applyAlignment="1">
      <alignment horizontal="center" vertical="center" wrapText="1"/>
      <protection/>
    </xf>
    <xf numFmtId="164" fontId="16" fillId="0" borderId="2" xfId="26" applyFont="1" applyBorder="1" applyAlignment="1">
      <alignment horizontal="center" vertical="center" wrapText="1"/>
      <protection/>
    </xf>
    <xf numFmtId="164" fontId="17" fillId="0" borderId="2" xfId="26" applyFont="1" applyBorder="1" applyAlignment="1">
      <alignment horizontal="center" vertical="center" wrapText="1"/>
      <protection/>
    </xf>
    <xf numFmtId="164" fontId="18" fillId="0" borderId="2" xfId="25" applyFont="1" applyFill="1" applyBorder="1" applyAlignment="1">
      <alignment horizontal="center" vertical="center" wrapText="1"/>
      <protection/>
    </xf>
    <xf numFmtId="164" fontId="16" fillId="0" borderId="0" xfId="26" applyFont="1" applyAlignment="1">
      <alignment horizontal="center" vertical="center" wrapText="1"/>
      <protection/>
    </xf>
    <xf numFmtId="164" fontId="19" fillId="0" borderId="2" xfId="26" applyFont="1" applyBorder="1" applyAlignment="1">
      <alignment horizontal="center" vertical="center" wrapText="1"/>
      <protection/>
    </xf>
    <xf numFmtId="164" fontId="3" fillId="0" borderId="2" xfId="26" applyFont="1" applyBorder="1" applyAlignment="1">
      <alignment horizontal="left" vertical="center" wrapText="1"/>
      <protection/>
    </xf>
    <xf numFmtId="168" fontId="3" fillId="0" borderId="2" xfId="26" applyNumberFormat="1" applyFont="1" applyBorder="1" applyAlignment="1">
      <alignment horizontal="center" vertical="center" wrapText="1"/>
      <protection/>
    </xf>
    <xf numFmtId="169" fontId="3" fillId="0" borderId="2" xfId="26" applyNumberFormat="1" applyFont="1" applyBorder="1" applyAlignment="1">
      <alignment horizontal="center" vertical="center" wrapText="1"/>
      <protection/>
    </xf>
    <xf numFmtId="164" fontId="3" fillId="0" borderId="4" xfId="26" applyFont="1" applyBorder="1" applyAlignment="1">
      <alignment vertical="center" wrapText="1"/>
      <protection/>
    </xf>
    <xf numFmtId="164" fontId="3" fillId="0" borderId="5" xfId="26" applyFont="1" applyBorder="1" applyAlignment="1">
      <alignment vertical="center" wrapText="1"/>
      <protection/>
    </xf>
    <xf numFmtId="164" fontId="3" fillId="0" borderId="6" xfId="26" applyFont="1" applyBorder="1" applyAlignment="1">
      <alignment vertical="center" wrapText="1"/>
      <protection/>
    </xf>
    <xf numFmtId="164" fontId="16" fillId="0" borderId="2" xfId="26" applyFont="1" applyBorder="1" applyAlignment="1">
      <alignment horizontal="right" vertical="center" wrapText="1"/>
      <protection/>
    </xf>
    <xf numFmtId="164" fontId="9" fillId="0" borderId="0" xfId="26" applyFont="1" applyFill="1" applyBorder="1" applyAlignment="1">
      <alignment horizontal="left" vertical="center" wrapText="1"/>
      <protection/>
    </xf>
    <xf numFmtId="164" fontId="20" fillId="0" borderId="0" xfId="26" applyFont="1" applyFill="1">
      <alignment/>
      <protection/>
    </xf>
    <xf numFmtId="164" fontId="20" fillId="0" borderId="0" xfId="26" applyFont="1" applyFill="1" applyBorder="1" applyAlignment="1">
      <alignment horizontal="center" vertical="center" wrapText="1"/>
      <protection/>
    </xf>
    <xf numFmtId="164" fontId="20" fillId="0" borderId="0" xfId="26" applyFont="1" applyFill="1" applyAlignment="1">
      <alignment horizontal="center"/>
      <protection/>
    </xf>
    <xf numFmtId="167" fontId="20" fillId="0" borderId="0" xfId="26" applyNumberFormat="1" applyFont="1" applyFill="1" applyBorder="1" applyAlignment="1">
      <alignment horizontal="left" vertical="center" wrapText="1"/>
      <protection/>
    </xf>
    <xf numFmtId="164" fontId="20" fillId="0" borderId="0" xfId="26" applyFont="1" applyFill="1" applyBorder="1" applyAlignment="1">
      <alignment horizontal="left" vertical="center" wrapText="1"/>
      <protection/>
    </xf>
    <xf numFmtId="164" fontId="21" fillId="0" borderId="0" xfId="26" applyFont="1" applyFill="1" applyBorder="1" applyAlignment="1">
      <alignment horizontal="left" vertical="center" wrapText="1"/>
      <protection/>
    </xf>
    <xf numFmtId="164" fontId="20" fillId="0" borderId="0" xfId="26" applyFont="1" applyFill="1" applyBorder="1" applyAlignment="1">
      <alignment vertical="center" wrapText="1"/>
      <protection/>
    </xf>
    <xf numFmtId="164" fontId="8" fillId="0" borderId="0" xfId="26" applyFont="1" applyFill="1" applyBorder="1" applyAlignment="1">
      <alignment horizontal="left" vertical="center" wrapText="1"/>
      <protection/>
    </xf>
    <xf numFmtId="164" fontId="8" fillId="0" borderId="0" xfId="26" applyFont="1" applyFill="1">
      <alignment/>
      <protection/>
    </xf>
    <xf numFmtId="166" fontId="22" fillId="0" borderId="0" xfId="26" applyNumberFormat="1" applyFont="1" applyFill="1" applyAlignment="1">
      <alignment horizontal="center" vertical="center"/>
      <protection/>
    </xf>
    <xf numFmtId="164" fontId="23" fillId="0" borderId="0" xfId="26" applyFont="1" applyFill="1" applyBorder="1" applyAlignment="1">
      <alignment horizontal="left" vertical="center" wrapText="1"/>
      <protection/>
    </xf>
    <xf numFmtId="164" fontId="23" fillId="0" borderId="0" xfId="26" applyFont="1" applyFill="1">
      <alignment/>
      <protection/>
    </xf>
    <xf numFmtId="164" fontId="23" fillId="0" borderId="0" xfId="26" applyFont="1" applyFill="1" applyBorder="1" applyAlignment="1">
      <alignment horizontal="center" vertical="center" wrapText="1"/>
      <protection/>
    </xf>
    <xf numFmtId="164" fontId="23" fillId="0" borderId="0" xfId="26" applyFont="1" applyFill="1" applyAlignment="1">
      <alignment horizontal="center"/>
      <protection/>
    </xf>
    <xf numFmtId="167" fontId="23" fillId="0" borderId="0" xfId="26" applyNumberFormat="1" applyFont="1" applyFill="1" applyBorder="1" applyAlignment="1">
      <alignment horizontal="center" vertical="center" wrapText="1"/>
      <protection/>
    </xf>
    <xf numFmtId="164" fontId="24" fillId="0" borderId="0" xfId="26" applyFont="1" applyFill="1" applyBorder="1" applyAlignment="1">
      <alignment horizontal="left" vertical="center" wrapText="1"/>
      <protection/>
    </xf>
    <xf numFmtId="164" fontId="25" fillId="0" borderId="0" xfId="26" applyFont="1" applyFill="1" applyBorder="1" applyAlignment="1">
      <alignment horizontal="left" vertical="center" wrapText="1"/>
      <protection/>
    </xf>
    <xf numFmtId="164" fontId="2" fillId="0" borderId="0" xfId="26" applyFill="1">
      <alignment/>
      <protection/>
    </xf>
    <xf numFmtId="166" fontId="26" fillId="0" borderId="0" xfId="26" applyNumberFormat="1" applyFont="1" applyFill="1" applyAlignment="1">
      <alignment horizontal="center" vertical="center"/>
      <protection/>
    </xf>
    <xf numFmtId="164" fontId="23" fillId="0" borderId="0" xfId="26" applyFont="1" applyFill="1" applyAlignment="1">
      <alignment horizontal="left"/>
      <protection/>
    </xf>
    <xf numFmtId="164" fontId="27" fillId="0" borderId="0" xfId="26" applyFont="1" applyFill="1">
      <alignment/>
      <protection/>
    </xf>
    <xf numFmtId="164" fontId="27" fillId="0" borderId="0" xfId="26" applyFont="1" applyFill="1" applyBorder="1" applyAlignment="1">
      <alignment horizontal="center" vertical="center" wrapText="1"/>
      <protection/>
    </xf>
    <xf numFmtId="167" fontId="27" fillId="0" borderId="0" xfId="26" applyNumberFormat="1" applyFont="1" applyFill="1" applyBorder="1" applyAlignment="1">
      <alignment horizontal="left" vertical="center" wrapText="1"/>
      <protection/>
    </xf>
    <xf numFmtId="164" fontId="27" fillId="0" borderId="0" xfId="26" applyFont="1" applyFill="1" applyBorder="1" applyAlignment="1">
      <alignment horizontal="left" vertical="center" wrapText="1"/>
      <protection/>
    </xf>
    <xf numFmtId="164" fontId="28" fillId="0" borderId="0" xfId="26" applyFont="1" applyFill="1" applyBorder="1" applyAlignment="1">
      <alignment horizontal="left" vertical="center" wrapText="1"/>
      <protection/>
    </xf>
    <xf numFmtId="164" fontId="27" fillId="0" borderId="0" xfId="26" applyFont="1" applyFill="1" applyBorder="1" applyAlignment="1">
      <alignment vertical="center" wrapText="1"/>
      <protection/>
    </xf>
    <xf numFmtId="164" fontId="2" fillId="0" borderId="0" xfId="26" applyFont="1" applyFill="1">
      <alignment/>
      <protection/>
    </xf>
    <xf numFmtId="164" fontId="29" fillId="0" borderId="0" xfId="26" applyFont="1" applyAlignment="1">
      <alignment horizontal="left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Обычный 5" xfId="23"/>
    <cellStyle name="Обычный 6" xfId="24"/>
    <cellStyle name="Обычный 7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82"/>
  <sheetViews>
    <sheetView tabSelected="1" workbookViewId="0" topLeftCell="A1">
      <selection activeCell="L63" sqref="L63"/>
    </sheetView>
  </sheetViews>
  <sheetFormatPr defaultColWidth="9.140625" defaultRowHeight="12.75"/>
  <cols>
    <col min="1" max="1" width="5.7109375" style="1" customWidth="1"/>
    <col min="2" max="2" width="48.140625" style="1" customWidth="1"/>
    <col min="3" max="11" width="0" style="1" hidden="1" customWidth="1"/>
    <col min="12" max="12" width="8.7109375" style="1" customWidth="1"/>
    <col min="13" max="17" width="0" style="1" hidden="1" customWidth="1"/>
    <col min="18" max="18" width="11.57421875" style="1" customWidth="1"/>
    <col min="19" max="19" width="11.7109375" style="1" customWidth="1"/>
    <col min="20" max="16384" width="9.140625" style="1" customWidth="1"/>
  </cols>
  <sheetData>
    <row r="2" spans="1:27" s="13" customFormat="1" ht="15" customHeight="1">
      <c r="A2" s="2"/>
      <c r="B2" s="3"/>
      <c r="C2" s="4"/>
      <c r="D2" s="5" t="s">
        <v>0</v>
      </c>
      <c r="E2" s="6"/>
      <c r="F2" s="4"/>
      <c r="G2" s="7"/>
      <c r="H2" s="6"/>
      <c r="I2" s="6"/>
      <c r="J2" s="8"/>
      <c r="K2" s="9"/>
      <c r="L2" s="10" t="s">
        <v>1</v>
      </c>
      <c r="M2" s="10"/>
      <c r="N2" s="10"/>
      <c r="O2" s="10"/>
      <c r="P2" s="10"/>
      <c r="Q2" s="10"/>
      <c r="R2" s="10"/>
      <c r="S2" s="10"/>
      <c r="T2" s="11"/>
      <c r="U2" s="12"/>
      <c r="V2" s="12"/>
      <c r="W2" s="12"/>
      <c r="X2" s="12"/>
      <c r="Y2" s="12"/>
      <c r="Z2" s="12"/>
      <c r="AA2" s="12"/>
    </row>
    <row r="3" spans="1:27" s="13" customFormat="1" ht="15" customHeight="1">
      <c r="A3" s="2"/>
      <c r="B3" s="14"/>
      <c r="C3" s="4"/>
      <c r="D3" s="5"/>
      <c r="E3" s="6"/>
      <c r="F3" s="4"/>
      <c r="G3" s="7"/>
      <c r="H3" s="6"/>
      <c r="I3" s="6"/>
      <c r="J3" s="8"/>
      <c r="K3" s="15"/>
      <c r="L3" s="16" t="s">
        <v>2</v>
      </c>
      <c r="M3" s="16"/>
      <c r="N3" s="16"/>
      <c r="O3" s="16"/>
      <c r="P3" s="16"/>
      <c r="Q3" s="16"/>
      <c r="R3" s="16"/>
      <c r="S3" s="16"/>
      <c r="T3" s="17"/>
      <c r="U3" s="12"/>
      <c r="V3" s="12"/>
      <c r="W3" s="12"/>
      <c r="X3" s="12"/>
      <c r="Y3" s="12"/>
      <c r="Z3" s="12"/>
      <c r="AA3" s="12"/>
    </row>
    <row r="4" spans="1:27" s="13" customFormat="1" ht="15" customHeight="1">
      <c r="A4" s="2"/>
      <c r="B4" s="3"/>
      <c r="C4" s="4"/>
      <c r="D4" s="5"/>
      <c r="E4" s="6"/>
      <c r="F4" s="4"/>
      <c r="G4" s="7"/>
      <c r="H4" s="6"/>
      <c r="I4" s="6"/>
      <c r="J4" s="8"/>
      <c r="K4" s="15"/>
      <c r="L4" s="16" t="s">
        <v>3</v>
      </c>
      <c r="M4" s="16"/>
      <c r="N4" s="16"/>
      <c r="O4" s="16"/>
      <c r="P4" s="16"/>
      <c r="Q4" s="16"/>
      <c r="R4" s="16"/>
      <c r="S4" s="16"/>
      <c r="T4" s="17"/>
      <c r="U4" s="12"/>
      <c r="V4" s="12"/>
      <c r="W4" s="12"/>
      <c r="X4" s="12"/>
      <c r="Y4" s="12"/>
      <c r="Z4" s="12"/>
      <c r="AA4" s="12"/>
    </row>
    <row r="5" spans="1:27" s="13" customFormat="1" ht="26.25" customHeight="1">
      <c r="A5" s="2"/>
      <c r="B5" s="3"/>
      <c r="C5" s="4"/>
      <c r="D5" s="5"/>
      <c r="E5" s="6"/>
      <c r="F5" s="4"/>
      <c r="G5" s="7"/>
      <c r="H5" s="6"/>
      <c r="I5" s="6"/>
      <c r="J5" s="8"/>
      <c r="K5" s="18"/>
      <c r="L5" s="10" t="s">
        <v>4</v>
      </c>
      <c r="M5" s="10"/>
      <c r="N5" s="10"/>
      <c r="O5" s="10"/>
      <c r="P5" s="10"/>
      <c r="Q5" s="10"/>
      <c r="R5" s="10"/>
      <c r="S5" s="10"/>
      <c r="T5" s="19"/>
      <c r="U5" s="12"/>
      <c r="V5" s="12"/>
      <c r="W5" s="12"/>
      <c r="X5" s="12"/>
      <c r="Y5" s="12"/>
      <c r="Z5" s="12"/>
      <c r="AA5" s="12"/>
    </row>
    <row r="6" spans="1:27" s="13" customFormat="1" ht="14.25" customHeight="1">
      <c r="A6" s="2"/>
      <c r="B6" s="20"/>
      <c r="C6" s="20"/>
      <c r="D6" s="20"/>
      <c r="E6" s="20"/>
      <c r="F6" s="4"/>
      <c r="G6" s="6"/>
      <c r="H6" s="6"/>
      <c r="I6" s="6"/>
      <c r="J6" s="8"/>
      <c r="K6" s="21"/>
      <c r="L6" s="22"/>
      <c r="M6" s="8"/>
      <c r="N6" s="8"/>
      <c r="O6" s="8"/>
      <c r="P6" s="8"/>
      <c r="Q6" s="8"/>
      <c r="R6" s="8"/>
      <c r="S6" s="23"/>
      <c r="T6" s="24"/>
      <c r="U6" s="12"/>
      <c r="V6" s="12"/>
      <c r="W6" s="12"/>
      <c r="X6" s="12"/>
      <c r="Y6" s="12"/>
      <c r="Z6" s="12"/>
      <c r="AA6" s="12"/>
    </row>
    <row r="7" spans="1:27" s="13" customFormat="1" ht="14.25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5"/>
      <c r="U7" s="12"/>
      <c r="V7" s="12"/>
      <c r="W7" s="12"/>
      <c r="X7" s="12"/>
      <c r="Y7" s="12"/>
      <c r="Z7" s="12"/>
      <c r="AA7" s="12"/>
    </row>
    <row r="8" spans="1:27" s="13" customFormat="1" ht="30" customHeight="1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5"/>
      <c r="U8" s="12"/>
      <c r="V8" s="12"/>
      <c r="W8" s="12"/>
      <c r="X8" s="12"/>
      <c r="Y8" s="12"/>
      <c r="Z8" s="12"/>
      <c r="AA8" s="12"/>
    </row>
    <row r="9" spans="1:27" s="13" customFormat="1" ht="14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12"/>
      <c r="V9" s="12"/>
      <c r="W9" s="12"/>
      <c r="X9" s="12"/>
      <c r="Y9" s="12"/>
      <c r="Z9" s="12"/>
      <c r="AA9" s="12"/>
    </row>
    <row r="10" spans="1:27" s="13" customFormat="1" ht="14.25" customHeight="1">
      <c r="A10" s="2"/>
      <c r="B10" s="28"/>
      <c r="C10" s="29" t="s">
        <v>7</v>
      </c>
      <c r="D10" s="24"/>
      <c r="E10" s="3"/>
      <c r="F10" s="4"/>
      <c r="G10" s="6"/>
      <c r="H10" s="3"/>
      <c r="I10" s="6"/>
      <c r="J10" s="8"/>
      <c r="K10" s="17"/>
      <c r="L10" s="8"/>
      <c r="M10" s="8"/>
      <c r="N10" s="8"/>
      <c r="O10" s="8"/>
      <c r="P10" s="30" t="s">
        <v>8</v>
      </c>
      <c r="Q10" s="30"/>
      <c r="R10" s="31" t="s">
        <v>9</v>
      </c>
      <c r="S10" s="31"/>
      <c r="T10" s="32"/>
      <c r="U10" s="12"/>
      <c r="V10" s="12"/>
      <c r="W10" s="12"/>
      <c r="X10" s="12"/>
      <c r="Y10" s="12"/>
      <c r="Z10" s="12"/>
      <c r="AA10" s="12"/>
    </row>
    <row r="11" spans="1:19" ht="30" customHeight="1">
      <c r="A11" s="33" t="s">
        <v>10</v>
      </c>
      <c r="B11" s="33" t="s">
        <v>11</v>
      </c>
      <c r="C11" s="33" t="s">
        <v>12</v>
      </c>
      <c r="D11" s="33"/>
      <c r="E11" s="33"/>
      <c r="F11" s="33"/>
      <c r="G11" s="33" t="s">
        <v>13</v>
      </c>
      <c r="H11" s="33"/>
      <c r="I11" s="33" t="s">
        <v>14</v>
      </c>
      <c r="J11" s="33"/>
      <c r="K11" s="33"/>
      <c r="L11" s="34" t="s">
        <v>15</v>
      </c>
      <c r="M11" s="34"/>
      <c r="N11" s="35" t="s">
        <v>16</v>
      </c>
      <c r="O11" s="35" t="s">
        <v>17</v>
      </c>
      <c r="P11" s="35" t="s">
        <v>18</v>
      </c>
      <c r="Q11" s="35" t="s">
        <v>17</v>
      </c>
      <c r="R11" s="35" t="s">
        <v>19</v>
      </c>
      <c r="S11" s="35" t="s">
        <v>20</v>
      </c>
    </row>
    <row r="12" spans="1:19" s="39" customFormat="1" ht="12" customHeigh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7">
        <v>165.58</v>
      </c>
      <c r="K12" s="36">
        <v>11</v>
      </c>
      <c r="L12" s="36">
        <v>3</v>
      </c>
      <c r="M12" s="36">
        <v>13</v>
      </c>
      <c r="N12" s="38">
        <v>14</v>
      </c>
      <c r="O12" s="38">
        <v>15</v>
      </c>
      <c r="P12" s="38">
        <v>16</v>
      </c>
      <c r="Q12" s="38">
        <v>17</v>
      </c>
      <c r="R12" s="38">
        <v>4</v>
      </c>
      <c r="S12" s="38">
        <v>5</v>
      </c>
    </row>
    <row r="13" spans="1:19" s="39" customFormat="1" ht="12" customHeight="1">
      <c r="A13" s="40" t="s">
        <v>21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21.75" customHeight="1">
      <c r="A14" s="33">
        <v>1</v>
      </c>
      <c r="B14" s="41" t="s">
        <v>22</v>
      </c>
      <c r="C14" s="33" t="s">
        <v>23</v>
      </c>
      <c r="D14" s="33" t="s">
        <v>24</v>
      </c>
      <c r="E14" s="33" t="s">
        <v>25</v>
      </c>
      <c r="F14" s="33">
        <v>4</v>
      </c>
      <c r="G14" s="33" t="s">
        <v>26</v>
      </c>
      <c r="H14" s="33">
        <v>203.07</v>
      </c>
      <c r="I14" s="42">
        <v>8090</v>
      </c>
      <c r="J14" s="42">
        <f aca="true" t="shared" si="0" ref="J14:J47">I14/$J$12</f>
        <v>48.85855779683536</v>
      </c>
      <c r="K14" s="42">
        <f>J14*H14</f>
        <v>9921.707331803356</v>
      </c>
      <c r="L14" s="42" t="s">
        <v>27</v>
      </c>
      <c r="M14" s="42">
        <f>K14/100</f>
        <v>99.21707331803356</v>
      </c>
      <c r="N14" s="42">
        <f>M14*0.934</f>
        <v>92.66874647904335</v>
      </c>
      <c r="O14" s="42">
        <f>M14+N14</f>
        <v>191.88581979707692</v>
      </c>
      <c r="P14" s="42">
        <f>O14*0.2</f>
        <v>38.377163959415384</v>
      </c>
      <c r="Q14" s="42">
        <f>O14+P14</f>
        <v>230.2629837564923</v>
      </c>
      <c r="R14" s="42">
        <f>S14-S14/1.18</f>
        <v>41.4915254237288</v>
      </c>
      <c r="S14" s="42">
        <v>272</v>
      </c>
    </row>
    <row r="15" spans="1:19" ht="21.75" customHeight="1">
      <c r="A15" s="33">
        <v>2</v>
      </c>
      <c r="B15" s="41" t="s">
        <v>28</v>
      </c>
      <c r="C15" s="33" t="s">
        <v>29</v>
      </c>
      <c r="D15" s="33" t="s">
        <v>30</v>
      </c>
      <c r="E15" s="33" t="s">
        <v>25</v>
      </c>
      <c r="F15" s="33">
        <v>4</v>
      </c>
      <c r="G15" s="33" t="s">
        <v>26</v>
      </c>
      <c r="H15" s="33">
        <v>28.07</v>
      </c>
      <c r="I15" s="42">
        <v>8090</v>
      </c>
      <c r="J15" s="42">
        <f t="shared" si="0"/>
        <v>48.85855779683536</v>
      </c>
      <c r="K15" s="42">
        <f aca="true" t="shared" si="1" ref="K15:K73">J15*H15</f>
        <v>1371.4597173571688</v>
      </c>
      <c r="L15" s="42" t="s">
        <v>27</v>
      </c>
      <c r="M15" s="42">
        <f aca="true" t="shared" si="2" ref="M15:M73">K15/100</f>
        <v>13.714597173571688</v>
      </c>
      <c r="N15" s="42">
        <f aca="true" t="shared" si="3" ref="N15:N73">M15*0.934</f>
        <v>12.809433760115958</v>
      </c>
      <c r="O15" s="42">
        <f aca="true" t="shared" si="4" ref="O15:O73">M15+N15</f>
        <v>26.524030933687648</v>
      </c>
      <c r="P15" s="42">
        <f aca="true" t="shared" si="5" ref="P15:P73">O15*0.2</f>
        <v>5.30480618673753</v>
      </c>
      <c r="Q15" s="42">
        <f aca="true" t="shared" si="6" ref="Q15:Q73">O15+P15</f>
        <v>31.828837120425177</v>
      </c>
      <c r="R15" s="42">
        <f aca="true" t="shared" si="7" ref="R15:R47">S15-S15/1.18</f>
        <v>4.271186440677965</v>
      </c>
      <c r="S15" s="42">
        <v>28</v>
      </c>
    </row>
    <row r="16" spans="1:19" ht="21.75" customHeight="1">
      <c r="A16" s="33">
        <v>3</v>
      </c>
      <c r="B16" s="41" t="s">
        <v>31</v>
      </c>
      <c r="C16" s="33" t="s">
        <v>32</v>
      </c>
      <c r="D16" s="33"/>
      <c r="E16" s="33" t="s">
        <v>25</v>
      </c>
      <c r="F16" s="33">
        <v>4</v>
      </c>
      <c r="G16" s="33" t="s">
        <v>26</v>
      </c>
      <c r="H16" s="33">
        <v>290.27</v>
      </c>
      <c r="I16" s="42">
        <v>8090</v>
      </c>
      <c r="J16" s="42">
        <f t="shared" si="0"/>
        <v>48.85855779683536</v>
      </c>
      <c r="K16" s="42">
        <f t="shared" si="1"/>
        <v>14182.1735716874</v>
      </c>
      <c r="L16" s="42" t="s">
        <v>27</v>
      </c>
      <c r="M16" s="42">
        <f t="shared" si="2"/>
        <v>141.821735716874</v>
      </c>
      <c r="N16" s="42">
        <f t="shared" si="3"/>
        <v>132.46150115956033</v>
      </c>
      <c r="O16" s="42">
        <f t="shared" si="4"/>
        <v>274.28323687643433</v>
      </c>
      <c r="P16" s="42">
        <f t="shared" si="5"/>
        <v>54.85664737528687</v>
      </c>
      <c r="Q16" s="42">
        <f t="shared" si="6"/>
        <v>329.1398842517212</v>
      </c>
      <c r="R16" s="42">
        <f t="shared" si="7"/>
        <v>59.18644067796606</v>
      </c>
      <c r="S16" s="42">
        <v>388</v>
      </c>
    </row>
    <row r="17" spans="1:19" ht="21.75" customHeight="1">
      <c r="A17" s="33">
        <v>4</v>
      </c>
      <c r="B17" s="41" t="s">
        <v>33</v>
      </c>
      <c r="C17" s="33" t="s">
        <v>29</v>
      </c>
      <c r="D17" s="33" t="s">
        <v>30</v>
      </c>
      <c r="E17" s="33" t="s">
        <v>25</v>
      </c>
      <c r="F17" s="33">
        <v>4</v>
      </c>
      <c r="G17" s="33" t="s">
        <v>26</v>
      </c>
      <c r="H17" s="33">
        <v>28.07</v>
      </c>
      <c r="I17" s="42">
        <v>8090</v>
      </c>
      <c r="J17" s="42">
        <f t="shared" si="0"/>
        <v>48.85855779683536</v>
      </c>
      <c r="K17" s="42">
        <f t="shared" si="1"/>
        <v>1371.4597173571688</v>
      </c>
      <c r="L17" s="42" t="s">
        <v>27</v>
      </c>
      <c r="M17" s="42">
        <f t="shared" si="2"/>
        <v>13.714597173571688</v>
      </c>
      <c r="N17" s="42">
        <f t="shared" si="3"/>
        <v>12.809433760115958</v>
      </c>
      <c r="O17" s="42">
        <f t="shared" si="4"/>
        <v>26.524030933687648</v>
      </c>
      <c r="P17" s="42">
        <f t="shared" si="5"/>
        <v>5.30480618673753</v>
      </c>
      <c r="Q17" s="42">
        <f t="shared" si="6"/>
        <v>31.828837120425177</v>
      </c>
      <c r="R17" s="42">
        <f t="shared" si="7"/>
        <v>5.796610169491522</v>
      </c>
      <c r="S17" s="42">
        <v>38</v>
      </c>
    </row>
    <row r="18" spans="1:19" ht="21.75" customHeight="1">
      <c r="A18" s="33">
        <v>5</v>
      </c>
      <c r="B18" s="41" t="s">
        <v>34</v>
      </c>
      <c r="C18" s="33" t="s">
        <v>35</v>
      </c>
      <c r="D18" s="33"/>
      <c r="E18" s="33" t="s">
        <v>25</v>
      </c>
      <c r="F18" s="33">
        <v>4</v>
      </c>
      <c r="G18" s="33" t="s">
        <v>26</v>
      </c>
      <c r="H18" s="33">
        <v>33.8</v>
      </c>
      <c r="I18" s="42">
        <v>8090</v>
      </c>
      <c r="J18" s="42">
        <f t="shared" si="0"/>
        <v>48.85855779683536</v>
      </c>
      <c r="K18" s="42">
        <f t="shared" si="1"/>
        <v>1651.419253533035</v>
      </c>
      <c r="L18" s="42" t="s">
        <v>27</v>
      </c>
      <c r="M18" s="42">
        <f t="shared" si="2"/>
        <v>16.514192535330352</v>
      </c>
      <c r="N18" s="42">
        <f t="shared" si="3"/>
        <v>15.42425582799855</v>
      </c>
      <c r="O18" s="42">
        <f t="shared" si="4"/>
        <v>31.938448363328902</v>
      </c>
      <c r="P18" s="42">
        <f t="shared" si="5"/>
        <v>6.387689672665781</v>
      </c>
      <c r="Q18" s="42">
        <f t="shared" si="6"/>
        <v>38.32613803599468</v>
      </c>
      <c r="R18" s="42">
        <f t="shared" si="7"/>
        <v>6.864406779661017</v>
      </c>
      <c r="S18" s="42">
        <v>45</v>
      </c>
    </row>
    <row r="19" spans="1:19" ht="21.75" customHeight="1">
      <c r="A19" s="33">
        <v>6</v>
      </c>
      <c r="B19" s="41" t="s">
        <v>36</v>
      </c>
      <c r="C19" s="33" t="s">
        <v>37</v>
      </c>
      <c r="D19" s="33"/>
      <c r="E19" s="33" t="s">
        <v>25</v>
      </c>
      <c r="F19" s="33">
        <v>4</v>
      </c>
      <c r="G19" s="33" t="s">
        <v>26</v>
      </c>
      <c r="H19" s="33">
        <v>54.73</v>
      </c>
      <c r="I19" s="42">
        <v>8090</v>
      </c>
      <c r="J19" s="42">
        <f t="shared" si="0"/>
        <v>48.85855779683536</v>
      </c>
      <c r="K19" s="42">
        <f t="shared" si="1"/>
        <v>2674.0288682207993</v>
      </c>
      <c r="L19" s="42" t="s">
        <v>27</v>
      </c>
      <c r="M19" s="42">
        <f t="shared" si="2"/>
        <v>26.740288682207993</v>
      </c>
      <c r="N19" s="42">
        <f t="shared" si="3"/>
        <v>24.975429629182266</v>
      </c>
      <c r="O19" s="42">
        <f t="shared" si="4"/>
        <v>51.71571831139026</v>
      </c>
      <c r="P19" s="42">
        <f t="shared" si="5"/>
        <v>10.343143662278052</v>
      </c>
      <c r="Q19" s="42">
        <f t="shared" si="6"/>
        <v>62.058861973668314</v>
      </c>
      <c r="R19" s="42">
        <f t="shared" si="7"/>
        <v>11.135593220338983</v>
      </c>
      <c r="S19" s="42">
        <v>73</v>
      </c>
    </row>
    <row r="20" spans="1:19" ht="21.75" customHeight="1">
      <c r="A20" s="33">
        <v>7</v>
      </c>
      <c r="B20" s="41" t="s">
        <v>38</v>
      </c>
      <c r="C20" s="33" t="s">
        <v>39</v>
      </c>
      <c r="D20" s="33"/>
      <c r="E20" s="33" t="s">
        <v>25</v>
      </c>
      <c r="F20" s="33">
        <v>4</v>
      </c>
      <c r="G20" s="33" t="s">
        <v>26</v>
      </c>
      <c r="H20" s="33">
        <v>38.4</v>
      </c>
      <c r="I20" s="42">
        <v>8090</v>
      </c>
      <c r="J20" s="42">
        <f t="shared" si="0"/>
        <v>48.85855779683536</v>
      </c>
      <c r="K20" s="42">
        <f t="shared" si="1"/>
        <v>1876.1686193984779</v>
      </c>
      <c r="L20" s="42" t="s">
        <v>27</v>
      </c>
      <c r="M20" s="42">
        <f t="shared" si="2"/>
        <v>18.76168619398478</v>
      </c>
      <c r="N20" s="42">
        <f t="shared" si="3"/>
        <v>17.523414905181784</v>
      </c>
      <c r="O20" s="42">
        <f t="shared" si="4"/>
        <v>36.28510109916657</v>
      </c>
      <c r="P20" s="42">
        <f t="shared" si="5"/>
        <v>7.257020219833314</v>
      </c>
      <c r="Q20" s="42">
        <f t="shared" si="6"/>
        <v>43.54212131899988</v>
      </c>
      <c r="R20" s="42">
        <f t="shared" si="7"/>
        <v>7.779661016949149</v>
      </c>
      <c r="S20" s="42">
        <v>51</v>
      </c>
    </row>
    <row r="21" spans="1:19" ht="21.75" customHeight="1">
      <c r="A21" s="33">
        <v>8</v>
      </c>
      <c r="B21" s="41" t="s">
        <v>40</v>
      </c>
      <c r="C21" s="33" t="s">
        <v>41</v>
      </c>
      <c r="D21" s="33"/>
      <c r="E21" s="33" t="s">
        <v>25</v>
      </c>
      <c r="F21" s="33">
        <v>4</v>
      </c>
      <c r="G21" s="33" t="s">
        <v>26</v>
      </c>
      <c r="H21" s="33">
        <v>102.7</v>
      </c>
      <c r="I21" s="42">
        <v>8090</v>
      </c>
      <c r="J21" s="42">
        <f t="shared" si="0"/>
        <v>48.85855779683536</v>
      </c>
      <c r="K21" s="42">
        <f t="shared" si="1"/>
        <v>5017.773885734992</v>
      </c>
      <c r="L21" s="42" t="s">
        <v>27</v>
      </c>
      <c r="M21" s="42">
        <f t="shared" si="2"/>
        <v>50.17773885734992</v>
      </c>
      <c r="N21" s="42">
        <f t="shared" si="3"/>
        <v>46.86600809276483</v>
      </c>
      <c r="O21" s="42">
        <f t="shared" si="4"/>
        <v>97.04374695011475</v>
      </c>
      <c r="P21" s="42">
        <f t="shared" si="5"/>
        <v>19.40874939002295</v>
      </c>
      <c r="Q21" s="42">
        <f t="shared" si="6"/>
        <v>116.4524963401377</v>
      </c>
      <c r="R21" s="42">
        <f t="shared" si="7"/>
        <v>14.644067796610159</v>
      </c>
      <c r="S21" s="42">
        <v>96</v>
      </c>
    </row>
    <row r="22" spans="1:19" ht="25.5" customHeight="1">
      <c r="A22" s="33">
        <v>9</v>
      </c>
      <c r="B22" s="41" t="s">
        <v>42</v>
      </c>
      <c r="C22" s="33" t="s">
        <v>43</v>
      </c>
      <c r="D22" s="33"/>
      <c r="E22" s="33" t="s">
        <v>25</v>
      </c>
      <c r="F22" s="33">
        <v>4</v>
      </c>
      <c r="G22" s="33" t="s">
        <v>26</v>
      </c>
      <c r="H22" s="33">
        <v>65.94</v>
      </c>
      <c r="I22" s="42">
        <v>8090</v>
      </c>
      <c r="J22" s="42">
        <f t="shared" si="0"/>
        <v>48.85855779683536</v>
      </c>
      <c r="K22" s="42">
        <f t="shared" si="1"/>
        <v>3221.7333011233236</v>
      </c>
      <c r="L22" s="42" t="s">
        <v>27</v>
      </c>
      <c r="M22" s="42">
        <f t="shared" si="2"/>
        <v>32.21733301123324</v>
      </c>
      <c r="N22" s="42">
        <f t="shared" si="3"/>
        <v>30.090989032491844</v>
      </c>
      <c r="O22" s="42">
        <f t="shared" si="4"/>
        <v>62.308322043725084</v>
      </c>
      <c r="P22" s="42">
        <f t="shared" si="5"/>
        <v>12.461664408745017</v>
      </c>
      <c r="Q22" s="42">
        <f t="shared" si="6"/>
        <v>74.7699864524701</v>
      </c>
      <c r="R22" s="42">
        <f t="shared" si="7"/>
        <v>9.457627118644062</v>
      </c>
      <c r="S22" s="42">
        <v>62</v>
      </c>
    </row>
    <row r="23" spans="1:19" ht="21.75" customHeight="1">
      <c r="A23" s="33">
        <v>10</v>
      </c>
      <c r="B23" s="41" t="s">
        <v>44</v>
      </c>
      <c r="C23" s="33" t="s">
        <v>45</v>
      </c>
      <c r="D23" s="33"/>
      <c r="E23" s="33" t="s">
        <v>25</v>
      </c>
      <c r="F23" s="33">
        <v>4</v>
      </c>
      <c r="G23" s="33" t="s">
        <v>26</v>
      </c>
      <c r="H23" s="33">
        <v>66.35</v>
      </c>
      <c r="I23" s="42">
        <v>8090</v>
      </c>
      <c r="J23" s="42">
        <f t="shared" si="0"/>
        <v>48.85855779683536</v>
      </c>
      <c r="K23" s="42">
        <f t="shared" si="1"/>
        <v>3241.7653098200262</v>
      </c>
      <c r="L23" s="42" t="s">
        <v>27</v>
      </c>
      <c r="M23" s="42">
        <f t="shared" si="2"/>
        <v>32.41765309820026</v>
      </c>
      <c r="N23" s="42">
        <f t="shared" si="3"/>
        <v>30.278087993719048</v>
      </c>
      <c r="O23" s="42">
        <f t="shared" si="4"/>
        <v>62.69574109191931</v>
      </c>
      <c r="P23" s="42">
        <f t="shared" si="5"/>
        <v>12.539148218383863</v>
      </c>
      <c r="Q23" s="42">
        <f t="shared" si="6"/>
        <v>75.23488931030317</v>
      </c>
      <c r="R23" s="42">
        <f t="shared" si="7"/>
        <v>9.610169491525419</v>
      </c>
      <c r="S23" s="42">
        <v>63</v>
      </c>
    </row>
    <row r="24" spans="1:19" ht="21.75" customHeight="1">
      <c r="A24" s="33">
        <v>11</v>
      </c>
      <c r="B24" s="41" t="s">
        <v>46</v>
      </c>
      <c r="C24" s="33" t="s">
        <v>47</v>
      </c>
      <c r="D24" s="33"/>
      <c r="E24" s="33" t="s">
        <v>25</v>
      </c>
      <c r="F24" s="33">
        <v>4</v>
      </c>
      <c r="G24" s="33" t="s">
        <v>26</v>
      </c>
      <c r="H24" s="33">
        <v>25.3</v>
      </c>
      <c r="I24" s="42">
        <v>8090</v>
      </c>
      <c r="J24" s="42">
        <f t="shared" si="0"/>
        <v>48.85855779683536</v>
      </c>
      <c r="K24" s="42">
        <f t="shared" si="1"/>
        <v>1236.1215122599347</v>
      </c>
      <c r="L24" s="42" t="s">
        <v>27</v>
      </c>
      <c r="M24" s="42">
        <f t="shared" si="2"/>
        <v>12.361215122599347</v>
      </c>
      <c r="N24" s="42">
        <f t="shared" si="3"/>
        <v>11.54537492450779</v>
      </c>
      <c r="O24" s="42">
        <f t="shared" si="4"/>
        <v>23.906590047107137</v>
      </c>
      <c r="P24" s="42">
        <f t="shared" si="5"/>
        <v>4.781318009421428</v>
      </c>
      <c r="Q24" s="42">
        <f t="shared" si="6"/>
        <v>28.687908056528563</v>
      </c>
      <c r="R24" s="42">
        <f t="shared" si="7"/>
        <v>5.1864406779661</v>
      </c>
      <c r="S24" s="42">
        <v>34</v>
      </c>
    </row>
    <row r="25" spans="1:19" ht="21.75" customHeight="1">
      <c r="A25" s="33">
        <v>12</v>
      </c>
      <c r="B25" s="41" t="s">
        <v>48</v>
      </c>
      <c r="C25" s="33" t="s">
        <v>49</v>
      </c>
      <c r="D25" s="33" t="s">
        <v>24</v>
      </c>
      <c r="E25" s="33" t="s">
        <v>25</v>
      </c>
      <c r="F25" s="33">
        <v>4</v>
      </c>
      <c r="G25" s="33" t="s">
        <v>26</v>
      </c>
      <c r="H25" s="33">
        <v>228.35</v>
      </c>
      <c r="I25" s="42">
        <v>8090</v>
      </c>
      <c r="J25" s="42">
        <f t="shared" si="0"/>
        <v>48.85855779683536</v>
      </c>
      <c r="K25" s="42">
        <f t="shared" si="1"/>
        <v>11156.851672907354</v>
      </c>
      <c r="L25" s="42" t="s">
        <v>27</v>
      </c>
      <c r="M25" s="42">
        <f t="shared" si="2"/>
        <v>111.56851672907355</v>
      </c>
      <c r="N25" s="42">
        <f t="shared" si="3"/>
        <v>104.20499462495471</v>
      </c>
      <c r="O25" s="42">
        <f t="shared" si="4"/>
        <v>215.77351135402824</v>
      </c>
      <c r="P25" s="42">
        <f t="shared" si="5"/>
        <v>43.15470227080565</v>
      </c>
      <c r="Q25" s="42">
        <f t="shared" si="6"/>
        <v>258.9282136248339</v>
      </c>
      <c r="R25" s="42">
        <f t="shared" si="7"/>
        <v>46.67796610169489</v>
      </c>
      <c r="S25" s="42">
        <v>306</v>
      </c>
    </row>
    <row r="26" spans="1:19" ht="21.75" customHeight="1">
      <c r="A26" s="33">
        <v>13</v>
      </c>
      <c r="B26" s="41" t="s">
        <v>50</v>
      </c>
      <c r="C26" s="33" t="s">
        <v>51</v>
      </c>
      <c r="D26" s="33" t="s">
        <v>52</v>
      </c>
      <c r="E26" s="33" t="s">
        <v>25</v>
      </c>
      <c r="F26" s="33">
        <v>4</v>
      </c>
      <c r="G26" s="33" t="s">
        <v>26</v>
      </c>
      <c r="H26" s="33">
        <v>383.06</v>
      </c>
      <c r="I26" s="42">
        <v>8090</v>
      </c>
      <c r="J26" s="42">
        <f t="shared" si="0"/>
        <v>48.85855779683536</v>
      </c>
      <c r="K26" s="42">
        <f t="shared" si="1"/>
        <v>18715.759149655754</v>
      </c>
      <c r="L26" s="42" t="s">
        <v>27</v>
      </c>
      <c r="M26" s="42">
        <f t="shared" si="2"/>
        <v>187.15759149655753</v>
      </c>
      <c r="N26" s="42">
        <f t="shared" si="3"/>
        <v>174.80519045778473</v>
      </c>
      <c r="O26" s="42">
        <f t="shared" si="4"/>
        <v>361.9627819543423</v>
      </c>
      <c r="P26" s="42">
        <f t="shared" si="5"/>
        <v>72.39255639086846</v>
      </c>
      <c r="Q26" s="42">
        <f t="shared" si="6"/>
        <v>434.3553383452107</v>
      </c>
      <c r="R26" s="42">
        <f t="shared" si="7"/>
        <v>78.25423728813558</v>
      </c>
      <c r="S26" s="42">
        <v>513</v>
      </c>
    </row>
    <row r="27" spans="1:19" ht="27.75" customHeight="1">
      <c r="A27" s="33">
        <v>14</v>
      </c>
      <c r="B27" s="41" t="s">
        <v>53</v>
      </c>
      <c r="C27" s="33" t="s">
        <v>54</v>
      </c>
      <c r="D27" s="33"/>
      <c r="E27" s="33" t="s">
        <v>25</v>
      </c>
      <c r="F27" s="33">
        <v>4</v>
      </c>
      <c r="G27" s="33" t="s">
        <v>26</v>
      </c>
      <c r="H27" s="33">
        <v>34.02</v>
      </c>
      <c r="I27" s="42">
        <v>8090</v>
      </c>
      <c r="J27" s="42">
        <f t="shared" si="0"/>
        <v>48.85855779683536</v>
      </c>
      <c r="K27" s="42">
        <f t="shared" si="1"/>
        <v>1662.1681362483391</v>
      </c>
      <c r="L27" s="42" t="s">
        <v>27</v>
      </c>
      <c r="M27" s="42">
        <f t="shared" si="2"/>
        <v>16.62168136248339</v>
      </c>
      <c r="N27" s="42">
        <f t="shared" si="3"/>
        <v>15.524650392559487</v>
      </c>
      <c r="O27" s="42">
        <f t="shared" si="4"/>
        <v>32.14633175504288</v>
      </c>
      <c r="P27" s="42">
        <f t="shared" si="5"/>
        <v>6.429266351008576</v>
      </c>
      <c r="Q27" s="42">
        <f t="shared" si="6"/>
        <v>38.57559810605146</v>
      </c>
      <c r="R27" s="42">
        <f t="shared" si="7"/>
        <v>7.016949152542374</v>
      </c>
      <c r="S27" s="42">
        <v>46</v>
      </c>
    </row>
    <row r="28" spans="1:19" ht="26.25" customHeight="1">
      <c r="A28" s="33">
        <v>15</v>
      </c>
      <c r="B28" s="41" t="s">
        <v>55</v>
      </c>
      <c r="C28" s="33" t="s">
        <v>56</v>
      </c>
      <c r="D28" s="33"/>
      <c r="E28" s="33" t="s">
        <v>25</v>
      </c>
      <c r="F28" s="33">
        <v>4</v>
      </c>
      <c r="G28" s="33" t="s">
        <v>26</v>
      </c>
      <c r="H28" s="33">
        <v>80.6</v>
      </c>
      <c r="I28" s="42">
        <v>8090</v>
      </c>
      <c r="J28" s="42">
        <f t="shared" si="0"/>
        <v>48.85855779683536</v>
      </c>
      <c r="K28" s="42">
        <f t="shared" si="1"/>
        <v>3937.99975842493</v>
      </c>
      <c r="L28" s="42" t="s">
        <v>27</v>
      </c>
      <c r="M28" s="42">
        <f t="shared" si="2"/>
        <v>39.3799975842493</v>
      </c>
      <c r="N28" s="42">
        <f t="shared" si="3"/>
        <v>36.78091774368885</v>
      </c>
      <c r="O28" s="42">
        <f t="shared" si="4"/>
        <v>76.16091532793816</v>
      </c>
      <c r="P28" s="42">
        <f t="shared" si="5"/>
        <v>15.232183065587632</v>
      </c>
      <c r="Q28" s="42">
        <f t="shared" si="6"/>
        <v>91.39309839352579</v>
      </c>
      <c r="R28" s="42">
        <f t="shared" si="7"/>
        <v>11.593220338983045</v>
      </c>
      <c r="S28" s="42">
        <v>76</v>
      </c>
    </row>
    <row r="29" spans="1:19" ht="21.75" customHeight="1">
      <c r="A29" s="33">
        <v>16</v>
      </c>
      <c r="B29" s="41" t="s">
        <v>57</v>
      </c>
      <c r="C29" s="33" t="s">
        <v>58</v>
      </c>
      <c r="D29" s="33"/>
      <c r="E29" s="33" t="s">
        <v>25</v>
      </c>
      <c r="F29" s="33">
        <v>4</v>
      </c>
      <c r="G29" s="33" t="s">
        <v>26</v>
      </c>
      <c r="H29" s="33">
        <v>66.4</v>
      </c>
      <c r="I29" s="42">
        <v>8090</v>
      </c>
      <c r="J29" s="42">
        <f t="shared" si="0"/>
        <v>48.85855779683536</v>
      </c>
      <c r="K29" s="42">
        <f t="shared" si="1"/>
        <v>3244.208237709868</v>
      </c>
      <c r="L29" s="42" t="s">
        <v>27</v>
      </c>
      <c r="M29" s="42">
        <f t="shared" si="2"/>
        <v>32.44208237709868</v>
      </c>
      <c r="N29" s="42">
        <f t="shared" si="3"/>
        <v>30.300904940210167</v>
      </c>
      <c r="O29" s="42">
        <f t="shared" si="4"/>
        <v>62.742987317308845</v>
      </c>
      <c r="P29" s="42">
        <f t="shared" si="5"/>
        <v>12.54859746346177</v>
      </c>
      <c r="Q29" s="42">
        <f t="shared" si="6"/>
        <v>75.29158478077062</v>
      </c>
      <c r="R29" s="42">
        <f t="shared" si="7"/>
        <v>9.762711864406775</v>
      </c>
      <c r="S29" s="42">
        <v>64</v>
      </c>
    </row>
    <row r="30" spans="1:19" ht="21.75" customHeight="1">
      <c r="A30" s="33">
        <v>17</v>
      </c>
      <c r="B30" s="41" t="s">
        <v>59</v>
      </c>
      <c r="C30" s="33" t="s">
        <v>60</v>
      </c>
      <c r="D30" s="33"/>
      <c r="E30" s="33" t="s">
        <v>25</v>
      </c>
      <c r="F30" s="33">
        <v>4</v>
      </c>
      <c r="G30" s="33" t="s">
        <v>61</v>
      </c>
      <c r="H30" s="33">
        <v>20.79</v>
      </c>
      <c r="I30" s="42">
        <v>8090</v>
      </c>
      <c r="J30" s="42">
        <f t="shared" si="0"/>
        <v>48.85855779683536</v>
      </c>
      <c r="K30" s="42">
        <f t="shared" si="1"/>
        <v>1015.7694165962072</v>
      </c>
      <c r="L30" s="42" t="s">
        <v>62</v>
      </c>
      <c r="M30" s="42">
        <f t="shared" si="2"/>
        <v>10.157694165962072</v>
      </c>
      <c r="N30" s="42">
        <f t="shared" si="3"/>
        <v>9.487286351008576</v>
      </c>
      <c r="O30" s="42">
        <f t="shared" si="4"/>
        <v>19.644980516970648</v>
      </c>
      <c r="P30" s="42">
        <f t="shared" si="5"/>
        <v>3.92899610339413</v>
      </c>
      <c r="Q30" s="42">
        <f t="shared" si="6"/>
        <v>23.57397662036478</v>
      </c>
      <c r="R30" s="42">
        <f t="shared" si="7"/>
        <v>4.271186440677965</v>
      </c>
      <c r="S30" s="42">
        <v>28</v>
      </c>
    </row>
    <row r="31" spans="1:19" ht="21.75" customHeight="1">
      <c r="A31" s="33">
        <v>18</v>
      </c>
      <c r="B31" s="41" t="s">
        <v>63</v>
      </c>
      <c r="C31" s="33" t="s">
        <v>64</v>
      </c>
      <c r="D31" s="33" t="s">
        <v>65</v>
      </c>
      <c r="E31" s="33" t="s">
        <v>25</v>
      </c>
      <c r="F31" s="33">
        <v>4</v>
      </c>
      <c r="G31" s="33" t="s">
        <v>61</v>
      </c>
      <c r="H31" s="33">
        <v>7.38</v>
      </c>
      <c r="I31" s="42">
        <v>8090</v>
      </c>
      <c r="J31" s="42">
        <f t="shared" si="0"/>
        <v>48.85855779683536</v>
      </c>
      <c r="K31" s="42">
        <f t="shared" si="1"/>
        <v>360.576156540645</v>
      </c>
      <c r="L31" s="42" t="s">
        <v>62</v>
      </c>
      <c r="M31" s="42">
        <f t="shared" si="2"/>
        <v>3.60576156540645</v>
      </c>
      <c r="N31" s="42">
        <f t="shared" si="3"/>
        <v>3.3677813020896243</v>
      </c>
      <c r="O31" s="42">
        <f t="shared" si="4"/>
        <v>6.973542867496074</v>
      </c>
      <c r="P31" s="42">
        <f t="shared" si="5"/>
        <v>1.3947085734992148</v>
      </c>
      <c r="Q31" s="42">
        <f t="shared" si="6"/>
        <v>8.368251440995289</v>
      </c>
      <c r="R31" s="42">
        <f t="shared" si="7"/>
        <v>1.5254237288135588</v>
      </c>
      <c r="S31" s="42">
        <v>10</v>
      </c>
    </row>
    <row r="32" spans="1:19" ht="21.75" customHeight="1">
      <c r="A32" s="33">
        <v>19</v>
      </c>
      <c r="B32" s="41" t="s">
        <v>66</v>
      </c>
      <c r="C32" s="33" t="s">
        <v>67</v>
      </c>
      <c r="D32" s="33" t="s">
        <v>68</v>
      </c>
      <c r="E32" s="33" t="s">
        <v>25</v>
      </c>
      <c r="F32" s="33">
        <v>4</v>
      </c>
      <c r="G32" s="33" t="s">
        <v>26</v>
      </c>
      <c r="H32" s="33">
        <v>3.77</v>
      </c>
      <c r="I32" s="42">
        <v>8090</v>
      </c>
      <c r="J32" s="42">
        <f t="shared" si="0"/>
        <v>48.85855779683536</v>
      </c>
      <c r="K32" s="42">
        <f t="shared" si="1"/>
        <v>184.1967628940693</v>
      </c>
      <c r="L32" s="42" t="s">
        <v>27</v>
      </c>
      <c r="M32" s="42">
        <f t="shared" si="2"/>
        <v>1.841967628940693</v>
      </c>
      <c r="N32" s="42">
        <f t="shared" si="3"/>
        <v>1.7203977654306073</v>
      </c>
      <c r="O32" s="42">
        <f t="shared" si="4"/>
        <v>3.5623653943713003</v>
      </c>
      <c r="P32" s="42">
        <f t="shared" si="5"/>
        <v>0.7124730788742601</v>
      </c>
      <c r="Q32" s="42">
        <f t="shared" si="6"/>
        <v>4.274838473245561</v>
      </c>
      <c r="R32" s="42">
        <f t="shared" si="7"/>
        <v>0.7627118644067794</v>
      </c>
      <c r="S32" s="42">
        <v>5</v>
      </c>
    </row>
    <row r="33" spans="1:19" ht="21.75" customHeight="1">
      <c r="A33" s="33">
        <v>20</v>
      </c>
      <c r="B33" s="41" t="s">
        <v>69</v>
      </c>
      <c r="C33" s="33" t="s">
        <v>70</v>
      </c>
      <c r="D33" s="33"/>
      <c r="E33" s="33" t="s">
        <v>71</v>
      </c>
      <c r="F33" s="33">
        <v>4</v>
      </c>
      <c r="G33" s="33" t="s">
        <v>26</v>
      </c>
      <c r="H33" s="33">
        <v>17.2</v>
      </c>
      <c r="I33" s="42">
        <v>8090</v>
      </c>
      <c r="J33" s="42">
        <f t="shared" si="0"/>
        <v>48.85855779683536</v>
      </c>
      <c r="K33" s="42">
        <f t="shared" si="1"/>
        <v>840.3671941055682</v>
      </c>
      <c r="L33" s="42" t="s">
        <v>27</v>
      </c>
      <c r="M33" s="42">
        <f t="shared" si="2"/>
        <v>8.403671941055682</v>
      </c>
      <c r="N33" s="42">
        <f t="shared" si="3"/>
        <v>7.849029592946008</v>
      </c>
      <c r="O33" s="42">
        <f t="shared" si="4"/>
        <v>16.25270153400169</v>
      </c>
      <c r="P33" s="42">
        <f t="shared" si="5"/>
        <v>3.2505403068003385</v>
      </c>
      <c r="Q33" s="42">
        <f t="shared" si="6"/>
        <v>19.50324184080203</v>
      </c>
      <c r="R33" s="42">
        <f t="shared" si="7"/>
        <v>3.508474576271187</v>
      </c>
      <c r="S33" s="42">
        <v>23</v>
      </c>
    </row>
    <row r="34" spans="1:19" ht="21.75" customHeight="1">
      <c r="A34" s="33">
        <v>21</v>
      </c>
      <c r="B34" s="41" t="s">
        <v>72</v>
      </c>
      <c r="C34" s="33" t="s">
        <v>73</v>
      </c>
      <c r="D34" s="33" t="s">
        <v>74</v>
      </c>
      <c r="E34" s="33" t="s">
        <v>71</v>
      </c>
      <c r="F34" s="33">
        <v>4</v>
      </c>
      <c r="G34" s="33" t="s">
        <v>75</v>
      </c>
      <c r="H34" s="33">
        <v>120.3</v>
      </c>
      <c r="I34" s="42">
        <v>8090</v>
      </c>
      <c r="J34" s="42">
        <f t="shared" si="0"/>
        <v>48.85855779683536</v>
      </c>
      <c r="K34" s="42">
        <f t="shared" si="1"/>
        <v>5877.684502959294</v>
      </c>
      <c r="L34" s="42" t="s">
        <v>27</v>
      </c>
      <c r="M34" s="42">
        <f t="shared" si="2"/>
        <v>58.77684502959294</v>
      </c>
      <c r="N34" s="42">
        <f t="shared" si="3"/>
        <v>54.89757325763981</v>
      </c>
      <c r="O34" s="42">
        <f t="shared" si="4"/>
        <v>113.67441828723275</v>
      </c>
      <c r="P34" s="42">
        <f t="shared" si="5"/>
        <v>22.734883657446552</v>
      </c>
      <c r="Q34" s="42">
        <f t="shared" si="6"/>
        <v>136.4093019446793</v>
      </c>
      <c r="R34" s="42">
        <f t="shared" si="7"/>
        <v>24.559322033898297</v>
      </c>
      <c r="S34" s="42">
        <v>161</v>
      </c>
    </row>
    <row r="35" spans="1:19" ht="21.75" customHeight="1">
      <c r="A35" s="33">
        <v>22</v>
      </c>
      <c r="B35" s="41" t="s">
        <v>76</v>
      </c>
      <c r="C35" s="33" t="s">
        <v>77</v>
      </c>
      <c r="D35" s="33" t="s">
        <v>78</v>
      </c>
      <c r="E35" s="33" t="s">
        <v>71</v>
      </c>
      <c r="F35" s="33">
        <v>4</v>
      </c>
      <c r="G35" s="33" t="s">
        <v>79</v>
      </c>
      <c r="H35" s="33">
        <v>115.88</v>
      </c>
      <c r="I35" s="42">
        <v>8090</v>
      </c>
      <c r="J35" s="42">
        <f t="shared" si="0"/>
        <v>48.85855779683536</v>
      </c>
      <c r="K35" s="42">
        <f t="shared" si="1"/>
        <v>5661.729677497282</v>
      </c>
      <c r="L35" s="42" t="s">
        <v>27</v>
      </c>
      <c r="M35" s="42">
        <f t="shared" si="2"/>
        <v>56.61729677497282</v>
      </c>
      <c r="N35" s="42">
        <f t="shared" si="3"/>
        <v>52.88055518782462</v>
      </c>
      <c r="O35" s="42">
        <f t="shared" si="4"/>
        <v>109.49785196279744</v>
      </c>
      <c r="P35" s="42">
        <f t="shared" si="5"/>
        <v>21.89957039255949</v>
      </c>
      <c r="Q35" s="42">
        <f t="shared" si="6"/>
        <v>131.39742235535692</v>
      </c>
      <c r="R35" s="42">
        <f t="shared" si="7"/>
        <v>23.64406779661016</v>
      </c>
      <c r="S35" s="42">
        <v>155</v>
      </c>
    </row>
    <row r="36" spans="1:19" ht="21.75" customHeight="1">
      <c r="A36" s="33">
        <v>23</v>
      </c>
      <c r="B36" s="41" t="s">
        <v>80</v>
      </c>
      <c r="C36" s="33" t="s">
        <v>81</v>
      </c>
      <c r="D36" s="33"/>
      <c r="E36" s="33" t="s">
        <v>71</v>
      </c>
      <c r="F36" s="33">
        <v>4</v>
      </c>
      <c r="G36" s="33" t="s">
        <v>82</v>
      </c>
      <c r="H36" s="33">
        <v>8.99</v>
      </c>
      <c r="I36" s="42">
        <v>8090</v>
      </c>
      <c r="J36" s="42">
        <f t="shared" si="0"/>
        <v>48.85855779683536</v>
      </c>
      <c r="K36" s="42">
        <f t="shared" si="1"/>
        <v>439.2384345935499</v>
      </c>
      <c r="L36" s="42" t="s">
        <v>27</v>
      </c>
      <c r="M36" s="42">
        <f t="shared" si="2"/>
        <v>4.3923843459355</v>
      </c>
      <c r="N36" s="42">
        <f t="shared" si="3"/>
        <v>4.102486979103757</v>
      </c>
      <c r="O36" s="42">
        <f t="shared" si="4"/>
        <v>8.494871325039256</v>
      </c>
      <c r="P36" s="42">
        <f t="shared" si="5"/>
        <v>1.6989742650078512</v>
      </c>
      <c r="Q36" s="42">
        <f t="shared" si="6"/>
        <v>10.193845590047108</v>
      </c>
      <c r="R36" s="42">
        <f t="shared" si="7"/>
        <v>1.8305084745762699</v>
      </c>
      <c r="S36" s="42">
        <v>12</v>
      </c>
    </row>
    <row r="37" spans="1:19" ht="21.75" customHeight="1">
      <c r="A37" s="33">
        <v>24</v>
      </c>
      <c r="B37" s="41" t="s">
        <v>83</v>
      </c>
      <c r="C37" s="33" t="s">
        <v>84</v>
      </c>
      <c r="D37" s="33" t="s">
        <v>78</v>
      </c>
      <c r="E37" s="33" t="s">
        <v>71</v>
      </c>
      <c r="F37" s="33">
        <v>4</v>
      </c>
      <c r="G37" s="33" t="s">
        <v>79</v>
      </c>
      <c r="H37" s="33">
        <v>21.28</v>
      </c>
      <c r="I37" s="42">
        <v>8090</v>
      </c>
      <c r="J37" s="42">
        <f t="shared" si="0"/>
        <v>48.85855779683536</v>
      </c>
      <c r="K37" s="42">
        <f t="shared" si="1"/>
        <v>1039.7101099166566</v>
      </c>
      <c r="L37" s="42" t="s">
        <v>27</v>
      </c>
      <c r="M37" s="42">
        <f t="shared" si="2"/>
        <v>10.397101099166566</v>
      </c>
      <c r="N37" s="42">
        <f t="shared" si="3"/>
        <v>9.710892426621573</v>
      </c>
      <c r="O37" s="42">
        <f t="shared" si="4"/>
        <v>20.10799352578814</v>
      </c>
      <c r="P37" s="42">
        <f t="shared" si="5"/>
        <v>4.021598705157628</v>
      </c>
      <c r="Q37" s="42">
        <f t="shared" si="6"/>
        <v>24.129592230945768</v>
      </c>
      <c r="R37" s="42">
        <f t="shared" si="7"/>
        <v>4.271186440677965</v>
      </c>
      <c r="S37" s="42">
        <v>28</v>
      </c>
    </row>
    <row r="38" spans="1:19" ht="21.75" customHeight="1">
      <c r="A38" s="33">
        <v>25</v>
      </c>
      <c r="B38" s="41" t="s">
        <v>85</v>
      </c>
      <c r="C38" s="33" t="s">
        <v>86</v>
      </c>
      <c r="D38" s="33" t="s">
        <v>87</v>
      </c>
      <c r="E38" s="33" t="s">
        <v>71</v>
      </c>
      <c r="F38" s="33">
        <v>4</v>
      </c>
      <c r="G38" s="33" t="s">
        <v>88</v>
      </c>
      <c r="H38" s="43">
        <v>74</v>
      </c>
      <c r="I38" s="42">
        <v>8090</v>
      </c>
      <c r="J38" s="42">
        <f t="shared" si="0"/>
        <v>48.85855779683536</v>
      </c>
      <c r="K38" s="42">
        <f t="shared" si="1"/>
        <v>3615.533276965817</v>
      </c>
      <c r="L38" s="42" t="s">
        <v>27</v>
      </c>
      <c r="M38" s="42">
        <f t="shared" si="2"/>
        <v>36.15533276965817</v>
      </c>
      <c r="N38" s="42">
        <f t="shared" si="3"/>
        <v>33.769080806860735</v>
      </c>
      <c r="O38" s="42">
        <f t="shared" si="4"/>
        <v>69.9244135765189</v>
      </c>
      <c r="P38" s="42">
        <f t="shared" si="5"/>
        <v>13.984882715303781</v>
      </c>
      <c r="Q38" s="42">
        <f t="shared" si="6"/>
        <v>83.90929629182268</v>
      </c>
      <c r="R38" s="42">
        <f t="shared" si="7"/>
        <v>15.101694915254228</v>
      </c>
      <c r="S38" s="42">
        <v>99</v>
      </c>
    </row>
    <row r="39" spans="1:19" ht="21.75" customHeight="1">
      <c r="A39" s="33">
        <v>26</v>
      </c>
      <c r="B39" s="41" t="s">
        <v>89</v>
      </c>
      <c r="C39" s="33" t="s">
        <v>90</v>
      </c>
      <c r="D39" s="33" t="s">
        <v>91</v>
      </c>
      <c r="E39" s="33" t="s">
        <v>71</v>
      </c>
      <c r="F39" s="33">
        <v>4</v>
      </c>
      <c r="G39" s="33" t="s">
        <v>92</v>
      </c>
      <c r="H39" s="33">
        <v>200.73</v>
      </c>
      <c r="I39" s="42">
        <v>8090</v>
      </c>
      <c r="J39" s="42">
        <f t="shared" si="0"/>
        <v>48.85855779683536</v>
      </c>
      <c r="K39" s="42">
        <f t="shared" si="1"/>
        <v>9807.378306558761</v>
      </c>
      <c r="L39" s="42" t="s">
        <v>27</v>
      </c>
      <c r="M39" s="42">
        <f t="shared" si="2"/>
        <v>98.07378306558762</v>
      </c>
      <c r="N39" s="42">
        <f t="shared" si="3"/>
        <v>91.60091338325884</v>
      </c>
      <c r="O39" s="42">
        <f t="shared" si="4"/>
        <v>189.67469644884648</v>
      </c>
      <c r="P39" s="42">
        <f t="shared" si="5"/>
        <v>37.9349392897693</v>
      </c>
      <c r="Q39" s="42">
        <f t="shared" si="6"/>
        <v>227.60963573861576</v>
      </c>
      <c r="R39" s="42">
        <f t="shared" si="7"/>
        <v>41.03389830508473</v>
      </c>
      <c r="S39" s="42">
        <v>269</v>
      </c>
    </row>
    <row r="40" spans="1:19" ht="21.75" customHeight="1">
      <c r="A40" s="33">
        <v>27</v>
      </c>
      <c r="B40" s="41" t="s">
        <v>93</v>
      </c>
      <c r="C40" s="33" t="s">
        <v>94</v>
      </c>
      <c r="D40" s="33" t="s">
        <v>91</v>
      </c>
      <c r="E40" s="33" t="s">
        <v>71</v>
      </c>
      <c r="F40" s="33">
        <v>4</v>
      </c>
      <c r="G40" s="33" t="s">
        <v>92</v>
      </c>
      <c r="H40" s="33">
        <v>263.73</v>
      </c>
      <c r="I40" s="42">
        <v>8090</v>
      </c>
      <c r="J40" s="42">
        <f t="shared" si="0"/>
        <v>48.85855779683536</v>
      </c>
      <c r="K40" s="42">
        <f t="shared" si="1"/>
        <v>12885.46744775939</v>
      </c>
      <c r="L40" s="42" t="s">
        <v>27</v>
      </c>
      <c r="M40" s="42">
        <f t="shared" si="2"/>
        <v>128.8546744775939</v>
      </c>
      <c r="N40" s="42">
        <f t="shared" si="3"/>
        <v>120.35026596207271</v>
      </c>
      <c r="O40" s="42">
        <f t="shared" si="4"/>
        <v>249.20494043966661</v>
      </c>
      <c r="P40" s="42">
        <f t="shared" si="5"/>
        <v>49.840988087933326</v>
      </c>
      <c r="Q40" s="42">
        <f t="shared" si="6"/>
        <v>299.0459285275999</v>
      </c>
      <c r="R40" s="42">
        <f t="shared" si="7"/>
        <v>53.847457627118615</v>
      </c>
      <c r="S40" s="42">
        <v>353</v>
      </c>
    </row>
    <row r="41" spans="1:19" ht="21.75" customHeight="1">
      <c r="A41" s="33">
        <v>28</v>
      </c>
      <c r="B41" s="41" t="s">
        <v>95</v>
      </c>
      <c r="C41" s="33" t="s">
        <v>96</v>
      </c>
      <c r="D41" s="33" t="s">
        <v>97</v>
      </c>
      <c r="E41" s="33" t="s">
        <v>71</v>
      </c>
      <c r="F41" s="33">
        <v>4</v>
      </c>
      <c r="G41" s="33" t="s">
        <v>98</v>
      </c>
      <c r="H41" s="33">
        <v>64.84</v>
      </c>
      <c r="I41" s="42">
        <v>8090</v>
      </c>
      <c r="J41" s="42">
        <f t="shared" si="0"/>
        <v>48.85855779683536</v>
      </c>
      <c r="K41" s="42">
        <f t="shared" si="1"/>
        <v>3167.988887546805</v>
      </c>
      <c r="L41" s="42" t="s">
        <v>27</v>
      </c>
      <c r="M41" s="42">
        <f>K41/10</f>
        <v>316.7988887546805</v>
      </c>
      <c r="N41" s="42">
        <f t="shared" si="3"/>
        <v>295.8901620968716</v>
      </c>
      <c r="O41" s="42">
        <f t="shared" si="4"/>
        <v>612.6890508515521</v>
      </c>
      <c r="P41" s="42">
        <f t="shared" si="5"/>
        <v>122.53781017031042</v>
      </c>
      <c r="Q41" s="42">
        <f t="shared" si="6"/>
        <v>735.2268610218625</v>
      </c>
      <c r="R41" s="42">
        <f t="shared" si="7"/>
        <v>132.4067796610169</v>
      </c>
      <c r="S41" s="42">
        <v>868</v>
      </c>
    </row>
    <row r="42" spans="1:19" ht="21.75" customHeight="1">
      <c r="A42" s="33">
        <v>29</v>
      </c>
      <c r="B42" s="41" t="s">
        <v>99</v>
      </c>
      <c r="C42" s="33" t="s">
        <v>100</v>
      </c>
      <c r="D42" s="33" t="s">
        <v>101</v>
      </c>
      <c r="E42" s="33" t="s">
        <v>71</v>
      </c>
      <c r="F42" s="33">
        <v>4</v>
      </c>
      <c r="G42" s="33" t="s">
        <v>102</v>
      </c>
      <c r="H42" s="33">
        <v>179.3</v>
      </c>
      <c r="I42" s="42">
        <v>8090</v>
      </c>
      <c r="J42" s="42">
        <f t="shared" si="0"/>
        <v>48.85855779683536</v>
      </c>
      <c r="K42" s="42">
        <f t="shared" si="1"/>
        <v>8760.339412972582</v>
      </c>
      <c r="L42" s="42" t="s">
        <v>27</v>
      </c>
      <c r="M42" s="42">
        <f t="shared" si="2"/>
        <v>87.60339412972581</v>
      </c>
      <c r="N42" s="42">
        <f t="shared" si="3"/>
        <v>81.82157011716392</v>
      </c>
      <c r="O42" s="42">
        <f t="shared" si="4"/>
        <v>169.42496424688972</v>
      </c>
      <c r="P42" s="42">
        <f t="shared" si="5"/>
        <v>33.884992849377944</v>
      </c>
      <c r="Q42" s="42">
        <f t="shared" si="6"/>
        <v>203.30995709626765</v>
      </c>
      <c r="R42" s="42">
        <f t="shared" si="7"/>
        <v>36.610169491525426</v>
      </c>
      <c r="S42" s="42">
        <v>240</v>
      </c>
    </row>
    <row r="43" spans="1:19" ht="21.75" customHeight="1">
      <c r="A43" s="33">
        <v>30</v>
      </c>
      <c r="B43" s="41" t="s">
        <v>103</v>
      </c>
      <c r="C43" s="33" t="s">
        <v>104</v>
      </c>
      <c r="D43" s="33" t="s">
        <v>105</v>
      </c>
      <c r="E43" s="33" t="s">
        <v>71</v>
      </c>
      <c r="F43" s="33">
        <v>4</v>
      </c>
      <c r="G43" s="33" t="s">
        <v>106</v>
      </c>
      <c r="H43" s="33">
        <v>91.66</v>
      </c>
      <c r="I43" s="42">
        <v>8090</v>
      </c>
      <c r="J43" s="42">
        <f t="shared" si="0"/>
        <v>48.85855779683536</v>
      </c>
      <c r="K43" s="42">
        <f t="shared" si="1"/>
        <v>4478.375407657929</v>
      </c>
      <c r="L43" s="42" t="s">
        <v>27</v>
      </c>
      <c r="M43" s="42">
        <f t="shared" si="2"/>
        <v>44.78375407657929</v>
      </c>
      <c r="N43" s="42">
        <f t="shared" si="3"/>
        <v>41.828026307525064</v>
      </c>
      <c r="O43" s="42">
        <f t="shared" si="4"/>
        <v>86.61178038410435</v>
      </c>
      <c r="P43" s="42">
        <f t="shared" si="5"/>
        <v>17.32235607682087</v>
      </c>
      <c r="Q43" s="42">
        <f t="shared" si="6"/>
        <v>103.93413646092522</v>
      </c>
      <c r="R43" s="42">
        <f t="shared" si="7"/>
        <v>18.762711864406768</v>
      </c>
      <c r="S43" s="42">
        <v>123</v>
      </c>
    </row>
    <row r="44" spans="1:19" ht="24" customHeight="1">
      <c r="A44" s="33">
        <v>31</v>
      </c>
      <c r="B44" s="41" t="s">
        <v>107</v>
      </c>
      <c r="C44" s="33" t="s">
        <v>108</v>
      </c>
      <c r="D44" s="33" t="s">
        <v>109</v>
      </c>
      <c r="E44" s="33" t="s">
        <v>71</v>
      </c>
      <c r="F44" s="33">
        <v>4</v>
      </c>
      <c r="G44" s="33" t="s">
        <v>110</v>
      </c>
      <c r="H44" s="33">
        <v>224.57</v>
      </c>
      <c r="I44" s="42">
        <v>8090</v>
      </c>
      <c r="J44" s="42">
        <f t="shared" si="0"/>
        <v>48.85855779683536</v>
      </c>
      <c r="K44" s="42">
        <f t="shared" si="1"/>
        <v>10972.166324435317</v>
      </c>
      <c r="L44" s="42" t="s">
        <v>27</v>
      </c>
      <c r="M44" s="42">
        <f t="shared" si="2"/>
        <v>109.72166324435317</v>
      </c>
      <c r="N44" s="42">
        <f t="shared" si="3"/>
        <v>102.48003347022586</v>
      </c>
      <c r="O44" s="42">
        <f t="shared" si="4"/>
        <v>212.20169671457904</v>
      </c>
      <c r="P44" s="42">
        <f t="shared" si="5"/>
        <v>42.44033934291581</v>
      </c>
      <c r="Q44" s="42">
        <f t="shared" si="6"/>
        <v>254.64203605749486</v>
      </c>
      <c r="R44" s="42">
        <f t="shared" si="7"/>
        <v>45.762711864406754</v>
      </c>
      <c r="S44" s="42">
        <v>300</v>
      </c>
    </row>
    <row r="45" spans="1:19" ht="21.75" customHeight="1">
      <c r="A45" s="33">
        <v>32</v>
      </c>
      <c r="B45" s="41" t="s">
        <v>111</v>
      </c>
      <c r="C45" s="33" t="s">
        <v>112</v>
      </c>
      <c r="D45" s="33" t="s">
        <v>113</v>
      </c>
      <c r="E45" s="33" t="s">
        <v>71</v>
      </c>
      <c r="F45" s="33">
        <v>4</v>
      </c>
      <c r="G45" s="33" t="s">
        <v>61</v>
      </c>
      <c r="H45" s="33">
        <v>465.65</v>
      </c>
      <c r="I45" s="42">
        <v>8090</v>
      </c>
      <c r="J45" s="42">
        <f t="shared" si="0"/>
        <v>48.85855779683536</v>
      </c>
      <c r="K45" s="42">
        <f t="shared" si="1"/>
        <v>22750.987438096385</v>
      </c>
      <c r="L45" s="42" t="s">
        <v>27</v>
      </c>
      <c r="M45" s="42">
        <f t="shared" si="2"/>
        <v>227.50987438096385</v>
      </c>
      <c r="N45" s="42">
        <f t="shared" si="3"/>
        <v>212.49422267182024</v>
      </c>
      <c r="O45" s="42">
        <f t="shared" si="4"/>
        <v>440.0040970527841</v>
      </c>
      <c r="P45" s="42">
        <f t="shared" si="5"/>
        <v>88.00081941055683</v>
      </c>
      <c r="Q45" s="42">
        <f t="shared" si="6"/>
        <v>528.0049164633409</v>
      </c>
      <c r="R45" s="42">
        <f t="shared" si="7"/>
        <v>95.03389830508468</v>
      </c>
      <c r="S45" s="42">
        <v>623</v>
      </c>
    </row>
    <row r="46" spans="1:19" ht="21.75" customHeight="1">
      <c r="A46" s="33">
        <v>33</v>
      </c>
      <c r="B46" s="41" t="s">
        <v>114</v>
      </c>
      <c r="C46" s="33" t="s">
        <v>115</v>
      </c>
      <c r="D46" s="33" t="s">
        <v>116</v>
      </c>
      <c r="E46" s="33" t="s">
        <v>71</v>
      </c>
      <c r="F46" s="33">
        <v>4</v>
      </c>
      <c r="G46" s="33" t="s">
        <v>110</v>
      </c>
      <c r="H46" s="33">
        <v>376.26</v>
      </c>
      <c r="I46" s="42">
        <v>8090</v>
      </c>
      <c r="J46" s="42">
        <f t="shared" si="0"/>
        <v>48.85855779683536</v>
      </c>
      <c r="K46" s="42">
        <f t="shared" si="1"/>
        <v>18383.520956637272</v>
      </c>
      <c r="L46" s="42" t="s">
        <v>27</v>
      </c>
      <c r="M46" s="42">
        <f t="shared" si="2"/>
        <v>183.83520956637273</v>
      </c>
      <c r="N46" s="42">
        <f t="shared" si="3"/>
        <v>171.70208573499212</v>
      </c>
      <c r="O46" s="42">
        <f t="shared" si="4"/>
        <v>355.53729530136485</v>
      </c>
      <c r="P46" s="42">
        <f t="shared" si="5"/>
        <v>71.10745906027297</v>
      </c>
      <c r="Q46" s="42">
        <f t="shared" si="6"/>
        <v>426.6447543616378</v>
      </c>
      <c r="R46" s="42">
        <f t="shared" si="7"/>
        <v>76.72881355932202</v>
      </c>
      <c r="S46" s="42">
        <v>503</v>
      </c>
    </row>
    <row r="47" spans="1:19" ht="21.75" customHeight="1">
      <c r="A47" s="33">
        <v>34</v>
      </c>
      <c r="B47" s="41" t="s">
        <v>117</v>
      </c>
      <c r="C47" s="33" t="s">
        <v>118</v>
      </c>
      <c r="D47" s="33" t="s">
        <v>119</v>
      </c>
      <c r="E47" s="33" t="s">
        <v>71</v>
      </c>
      <c r="F47" s="33">
        <v>4</v>
      </c>
      <c r="G47" s="33" t="s">
        <v>79</v>
      </c>
      <c r="H47" s="43">
        <v>505</v>
      </c>
      <c r="I47" s="42">
        <v>8090</v>
      </c>
      <c r="J47" s="42">
        <f t="shared" si="0"/>
        <v>48.85855779683536</v>
      </c>
      <c r="K47" s="42">
        <f t="shared" si="1"/>
        <v>24673.571687401858</v>
      </c>
      <c r="L47" s="42" t="s">
        <v>27</v>
      </c>
      <c r="M47" s="42">
        <f t="shared" si="2"/>
        <v>246.73571687401858</v>
      </c>
      <c r="N47" s="42">
        <f t="shared" si="3"/>
        <v>230.45115956033337</v>
      </c>
      <c r="O47" s="42">
        <f t="shared" si="4"/>
        <v>477.1868764343519</v>
      </c>
      <c r="P47" s="42">
        <f t="shared" si="5"/>
        <v>95.43737528687039</v>
      </c>
      <c r="Q47" s="42">
        <f t="shared" si="6"/>
        <v>572.6242517212223</v>
      </c>
      <c r="R47" s="42">
        <f t="shared" si="7"/>
        <v>103.1186440677966</v>
      </c>
      <c r="S47" s="42">
        <v>676</v>
      </c>
    </row>
    <row r="48" spans="1:19" ht="21.75" customHeight="1">
      <c r="A48" s="33">
        <v>35</v>
      </c>
      <c r="B48" s="33" t="s">
        <v>120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21.75" customHeight="1">
      <c r="A49" s="33" t="s">
        <v>121</v>
      </c>
      <c r="B49" s="44" t="s">
        <v>122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</row>
    <row r="50" spans="1:19" ht="21.75" customHeight="1">
      <c r="A50" s="33" t="s">
        <v>123</v>
      </c>
      <c r="B50" s="47" t="s">
        <v>124</v>
      </c>
      <c r="C50" s="33" t="s">
        <v>125</v>
      </c>
      <c r="D50" s="33"/>
      <c r="E50" s="33" t="s">
        <v>71</v>
      </c>
      <c r="F50" s="33">
        <v>4</v>
      </c>
      <c r="G50" s="33" t="s">
        <v>126</v>
      </c>
      <c r="H50" s="33">
        <v>99.6</v>
      </c>
      <c r="I50" s="42">
        <v>8090</v>
      </c>
      <c r="J50" s="42">
        <f aca="true" t="shared" si="8" ref="J50:J58">I50/$J$12</f>
        <v>48.85855779683536</v>
      </c>
      <c r="K50" s="42">
        <f t="shared" si="1"/>
        <v>4866.312356564802</v>
      </c>
      <c r="L50" s="42" t="s">
        <v>62</v>
      </c>
      <c r="M50" s="42">
        <f t="shared" si="2"/>
        <v>48.66312356564802</v>
      </c>
      <c r="N50" s="42">
        <f t="shared" si="3"/>
        <v>45.451357410315254</v>
      </c>
      <c r="O50" s="42">
        <f t="shared" si="4"/>
        <v>94.11448097596328</v>
      </c>
      <c r="P50" s="42">
        <f t="shared" si="5"/>
        <v>18.822896195192655</v>
      </c>
      <c r="Q50" s="42">
        <f t="shared" si="6"/>
        <v>112.93737717115593</v>
      </c>
      <c r="R50" s="42">
        <f>S50-S50/1.18</f>
        <v>20.288135593220332</v>
      </c>
      <c r="S50" s="42">
        <v>133</v>
      </c>
    </row>
    <row r="51" spans="1:19" ht="21.75" customHeight="1">
      <c r="A51" s="33" t="s">
        <v>127</v>
      </c>
      <c r="B51" s="47" t="s">
        <v>128</v>
      </c>
      <c r="C51" s="33" t="s">
        <v>129</v>
      </c>
      <c r="D51" s="33"/>
      <c r="E51" s="33" t="s">
        <v>71</v>
      </c>
      <c r="F51" s="33">
        <v>4</v>
      </c>
      <c r="G51" s="33" t="s">
        <v>126</v>
      </c>
      <c r="H51" s="33">
        <v>147.6</v>
      </c>
      <c r="I51" s="42">
        <v>8090</v>
      </c>
      <c r="J51" s="42">
        <f t="shared" si="8"/>
        <v>48.85855779683536</v>
      </c>
      <c r="K51" s="42">
        <f t="shared" si="1"/>
        <v>7211.5231308129</v>
      </c>
      <c r="L51" s="42" t="s">
        <v>62</v>
      </c>
      <c r="M51" s="42">
        <f t="shared" si="2"/>
        <v>72.115231308129</v>
      </c>
      <c r="N51" s="42">
        <f t="shared" si="3"/>
        <v>67.35562604179249</v>
      </c>
      <c r="O51" s="42">
        <f t="shared" si="4"/>
        <v>139.4708573499215</v>
      </c>
      <c r="P51" s="42">
        <f t="shared" si="5"/>
        <v>27.8941714699843</v>
      </c>
      <c r="Q51" s="42">
        <f t="shared" si="6"/>
        <v>167.36502881990577</v>
      </c>
      <c r="R51" s="42">
        <f aca="true" t="shared" si="9" ref="R51:R73">S51-S51/1.18</f>
        <v>30.0508474576271</v>
      </c>
      <c r="S51" s="42">
        <v>197</v>
      </c>
    </row>
    <row r="52" spans="1:19" ht="21.75" customHeight="1">
      <c r="A52" s="33" t="s">
        <v>130</v>
      </c>
      <c r="B52" s="47" t="s">
        <v>131</v>
      </c>
      <c r="C52" s="33" t="s">
        <v>132</v>
      </c>
      <c r="D52" s="33"/>
      <c r="E52" s="33" t="s">
        <v>71</v>
      </c>
      <c r="F52" s="33">
        <v>4</v>
      </c>
      <c r="G52" s="33" t="s">
        <v>126</v>
      </c>
      <c r="H52" s="33">
        <v>32.76</v>
      </c>
      <c r="I52" s="42">
        <v>8090</v>
      </c>
      <c r="J52" s="42">
        <f t="shared" si="8"/>
        <v>48.85855779683536</v>
      </c>
      <c r="K52" s="42">
        <f t="shared" si="1"/>
        <v>1600.6063534243265</v>
      </c>
      <c r="L52" s="42" t="s">
        <v>62</v>
      </c>
      <c r="M52" s="42">
        <f t="shared" si="2"/>
        <v>16.006063534243264</v>
      </c>
      <c r="N52" s="42">
        <f t="shared" si="3"/>
        <v>14.949663340983209</v>
      </c>
      <c r="O52" s="42">
        <f t="shared" si="4"/>
        <v>30.955726875226475</v>
      </c>
      <c r="P52" s="42">
        <f t="shared" si="5"/>
        <v>6.191145375045295</v>
      </c>
      <c r="Q52" s="42">
        <f t="shared" si="6"/>
        <v>37.14687225027177</v>
      </c>
      <c r="R52" s="42">
        <f t="shared" si="9"/>
        <v>6.711864406779661</v>
      </c>
      <c r="S52" s="42">
        <v>44</v>
      </c>
    </row>
    <row r="53" spans="1:19" ht="21.75" customHeight="1">
      <c r="A53" s="33" t="s">
        <v>133</v>
      </c>
      <c r="B53" s="47" t="s">
        <v>134</v>
      </c>
      <c r="C53" s="33" t="s">
        <v>135</v>
      </c>
      <c r="D53" s="33"/>
      <c r="E53" s="33" t="s">
        <v>71</v>
      </c>
      <c r="F53" s="33">
        <v>4</v>
      </c>
      <c r="G53" s="33" t="s">
        <v>126</v>
      </c>
      <c r="H53" s="33">
        <v>16.32</v>
      </c>
      <c r="I53" s="42">
        <v>8090</v>
      </c>
      <c r="J53" s="42">
        <f t="shared" si="8"/>
        <v>48.85855779683536</v>
      </c>
      <c r="K53" s="42">
        <f t="shared" si="1"/>
        <v>797.3716632443532</v>
      </c>
      <c r="L53" s="42" t="s">
        <v>62</v>
      </c>
      <c r="M53" s="42">
        <f t="shared" si="2"/>
        <v>7.973716632443532</v>
      </c>
      <c r="N53" s="42">
        <f t="shared" si="3"/>
        <v>7.447451334702259</v>
      </c>
      <c r="O53" s="42">
        <f t="shared" si="4"/>
        <v>15.421167967145792</v>
      </c>
      <c r="P53" s="42">
        <f t="shared" si="5"/>
        <v>3.0842335934291585</v>
      </c>
      <c r="Q53" s="42">
        <f t="shared" si="6"/>
        <v>18.50540156057495</v>
      </c>
      <c r="R53" s="42">
        <f t="shared" si="9"/>
        <v>3.3559322033898304</v>
      </c>
      <c r="S53" s="42">
        <v>22</v>
      </c>
    </row>
    <row r="54" spans="1:19" ht="21.75" customHeight="1">
      <c r="A54" s="33" t="s">
        <v>136</v>
      </c>
      <c r="B54" s="47" t="s">
        <v>137</v>
      </c>
      <c r="C54" s="33" t="s">
        <v>138</v>
      </c>
      <c r="D54" s="33"/>
      <c r="E54" s="33" t="s">
        <v>71</v>
      </c>
      <c r="F54" s="33">
        <v>4</v>
      </c>
      <c r="G54" s="33" t="s">
        <v>126</v>
      </c>
      <c r="H54" s="33">
        <v>73.2</v>
      </c>
      <c r="I54" s="42">
        <v>8090</v>
      </c>
      <c r="J54" s="42">
        <f t="shared" si="8"/>
        <v>48.85855779683536</v>
      </c>
      <c r="K54" s="42">
        <f t="shared" si="1"/>
        <v>3576.446430728349</v>
      </c>
      <c r="L54" s="42" t="s">
        <v>62</v>
      </c>
      <c r="M54" s="42">
        <f t="shared" si="2"/>
        <v>35.76446430728349</v>
      </c>
      <c r="N54" s="42">
        <f t="shared" si="3"/>
        <v>33.40400966300278</v>
      </c>
      <c r="O54" s="42">
        <f t="shared" si="4"/>
        <v>69.16847397028627</v>
      </c>
      <c r="P54" s="42">
        <f t="shared" si="5"/>
        <v>13.833694794057255</v>
      </c>
      <c r="Q54" s="42">
        <f t="shared" si="6"/>
        <v>83.00216876434352</v>
      </c>
      <c r="R54" s="42">
        <f t="shared" si="9"/>
        <v>14.949152542372872</v>
      </c>
      <c r="S54" s="42">
        <v>98</v>
      </c>
    </row>
    <row r="55" spans="1:19" ht="21.75" customHeight="1">
      <c r="A55" s="33" t="s">
        <v>139</v>
      </c>
      <c r="B55" s="47" t="s">
        <v>140</v>
      </c>
      <c r="C55" s="33" t="s">
        <v>141</v>
      </c>
      <c r="D55" s="33"/>
      <c r="E55" s="33" t="s">
        <v>71</v>
      </c>
      <c r="F55" s="33">
        <v>4</v>
      </c>
      <c r="G55" s="33" t="s">
        <v>126</v>
      </c>
      <c r="H55" s="33">
        <v>106.8</v>
      </c>
      <c r="I55" s="42">
        <v>8090</v>
      </c>
      <c r="J55" s="42">
        <f t="shared" si="8"/>
        <v>48.85855779683536</v>
      </c>
      <c r="K55" s="42">
        <f t="shared" si="1"/>
        <v>5218.093972702017</v>
      </c>
      <c r="L55" s="42" t="s">
        <v>62</v>
      </c>
      <c r="M55" s="42">
        <f t="shared" si="2"/>
        <v>52.18093972702017</v>
      </c>
      <c r="N55" s="42">
        <f t="shared" si="3"/>
        <v>48.73699770503684</v>
      </c>
      <c r="O55" s="42">
        <f t="shared" si="4"/>
        <v>100.91793743205702</v>
      </c>
      <c r="P55" s="42">
        <f t="shared" si="5"/>
        <v>20.183587486411405</v>
      </c>
      <c r="Q55" s="42">
        <f t="shared" si="6"/>
        <v>121.10152491846841</v>
      </c>
      <c r="R55" s="42">
        <f t="shared" si="9"/>
        <v>21.813559322033896</v>
      </c>
      <c r="S55" s="42">
        <v>143</v>
      </c>
    </row>
    <row r="56" spans="1:19" ht="21.75" customHeight="1">
      <c r="A56" s="33" t="s">
        <v>142</v>
      </c>
      <c r="B56" s="47" t="s">
        <v>143</v>
      </c>
      <c r="C56" s="33" t="s">
        <v>144</v>
      </c>
      <c r="D56" s="33"/>
      <c r="E56" s="33" t="s">
        <v>71</v>
      </c>
      <c r="F56" s="33">
        <v>4</v>
      </c>
      <c r="G56" s="33" t="s">
        <v>126</v>
      </c>
      <c r="H56" s="33">
        <v>57.24</v>
      </c>
      <c r="I56" s="42">
        <v>8090</v>
      </c>
      <c r="J56" s="42">
        <f t="shared" si="8"/>
        <v>48.85855779683536</v>
      </c>
      <c r="K56" s="42">
        <f t="shared" si="1"/>
        <v>2796.663848290856</v>
      </c>
      <c r="L56" s="42" t="s">
        <v>62</v>
      </c>
      <c r="M56" s="42">
        <f t="shared" si="2"/>
        <v>27.96663848290856</v>
      </c>
      <c r="N56" s="42">
        <f t="shared" si="3"/>
        <v>26.120840343036598</v>
      </c>
      <c r="O56" s="42">
        <f t="shared" si="4"/>
        <v>54.087478825945155</v>
      </c>
      <c r="P56" s="42">
        <f t="shared" si="5"/>
        <v>10.817495765189031</v>
      </c>
      <c r="Q56" s="42">
        <f t="shared" si="6"/>
        <v>64.90497459113419</v>
      </c>
      <c r="R56" s="42">
        <f t="shared" si="9"/>
        <v>11.745762711864401</v>
      </c>
      <c r="S56" s="42">
        <v>77</v>
      </c>
    </row>
    <row r="57" spans="1:19" ht="21.75" customHeight="1">
      <c r="A57" s="33" t="s">
        <v>145</v>
      </c>
      <c r="B57" s="47" t="s">
        <v>146</v>
      </c>
      <c r="C57" s="33" t="s">
        <v>147</v>
      </c>
      <c r="D57" s="33"/>
      <c r="E57" s="33" t="s">
        <v>71</v>
      </c>
      <c r="F57" s="33">
        <v>4</v>
      </c>
      <c r="G57" s="33" t="s">
        <v>126</v>
      </c>
      <c r="H57" s="33">
        <v>32.76</v>
      </c>
      <c r="I57" s="42">
        <v>8090</v>
      </c>
      <c r="J57" s="42">
        <f t="shared" si="8"/>
        <v>48.85855779683536</v>
      </c>
      <c r="K57" s="42">
        <f t="shared" si="1"/>
        <v>1600.6063534243265</v>
      </c>
      <c r="L57" s="42" t="s">
        <v>62</v>
      </c>
      <c r="M57" s="42">
        <f t="shared" si="2"/>
        <v>16.006063534243264</v>
      </c>
      <c r="N57" s="42">
        <f t="shared" si="3"/>
        <v>14.949663340983209</v>
      </c>
      <c r="O57" s="42">
        <f t="shared" si="4"/>
        <v>30.955726875226475</v>
      </c>
      <c r="P57" s="42">
        <f t="shared" si="5"/>
        <v>6.191145375045295</v>
      </c>
      <c r="Q57" s="42">
        <f t="shared" si="6"/>
        <v>37.14687225027177</v>
      </c>
      <c r="R57" s="42">
        <f t="shared" si="9"/>
        <v>6.711864406779661</v>
      </c>
      <c r="S57" s="42">
        <v>44</v>
      </c>
    </row>
    <row r="58" spans="1:19" ht="21.75" customHeight="1">
      <c r="A58" s="33" t="s">
        <v>148</v>
      </c>
      <c r="B58" s="47" t="s">
        <v>149</v>
      </c>
      <c r="C58" s="33" t="s">
        <v>150</v>
      </c>
      <c r="D58" s="33"/>
      <c r="E58" s="33" t="s">
        <v>71</v>
      </c>
      <c r="F58" s="33">
        <v>4</v>
      </c>
      <c r="G58" s="33" t="s">
        <v>126</v>
      </c>
      <c r="H58" s="33">
        <v>57.24</v>
      </c>
      <c r="I58" s="42">
        <v>8090</v>
      </c>
      <c r="J58" s="42">
        <f t="shared" si="8"/>
        <v>48.85855779683536</v>
      </c>
      <c r="K58" s="42">
        <f t="shared" si="1"/>
        <v>2796.663848290856</v>
      </c>
      <c r="L58" s="42" t="s">
        <v>62</v>
      </c>
      <c r="M58" s="42">
        <f t="shared" si="2"/>
        <v>27.96663848290856</v>
      </c>
      <c r="N58" s="42">
        <f t="shared" si="3"/>
        <v>26.120840343036598</v>
      </c>
      <c r="O58" s="42">
        <f t="shared" si="4"/>
        <v>54.087478825945155</v>
      </c>
      <c r="P58" s="42">
        <f t="shared" si="5"/>
        <v>10.817495765189031</v>
      </c>
      <c r="Q58" s="42">
        <f t="shared" si="6"/>
        <v>64.90497459113419</v>
      </c>
      <c r="R58" s="42">
        <f t="shared" si="9"/>
        <v>11.745762711864401</v>
      </c>
      <c r="S58" s="42">
        <v>77</v>
      </c>
    </row>
    <row r="59" spans="1:19" ht="21.75" customHeight="1">
      <c r="A59" s="33" t="s">
        <v>151</v>
      </c>
      <c r="B59" s="44" t="s">
        <v>152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6"/>
    </row>
    <row r="60" spans="1:19" ht="21.75" customHeight="1">
      <c r="A60" s="33" t="s">
        <v>153</v>
      </c>
      <c r="B60" s="47" t="s">
        <v>124</v>
      </c>
      <c r="C60" s="33" t="s">
        <v>154</v>
      </c>
      <c r="D60" s="33"/>
      <c r="E60" s="33" t="s">
        <v>71</v>
      </c>
      <c r="F60" s="33">
        <v>4</v>
      </c>
      <c r="G60" s="33" t="s">
        <v>126</v>
      </c>
      <c r="H60" s="33">
        <v>98.4</v>
      </c>
      <c r="I60" s="42">
        <v>8090</v>
      </c>
      <c r="J60" s="42">
        <f aca="true" t="shared" si="10" ref="J60:J73">I60/$J$12</f>
        <v>48.85855779683536</v>
      </c>
      <c r="K60" s="42">
        <f t="shared" si="1"/>
        <v>4807.6820872086</v>
      </c>
      <c r="L60" s="42" t="s">
        <v>62</v>
      </c>
      <c r="M60" s="42">
        <f t="shared" si="2"/>
        <v>48.076820872086</v>
      </c>
      <c r="N60" s="42">
        <f t="shared" si="3"/>
        <v>44.90375069452833</v>
      </c>
      <c r="O60" s="42">
        <f t="shared" si="4"/>
        <v>92.98057156661433</v>
      </c>
      <c r="P60" s="42">
        <f t="shared" si="5"/>
        <v>18.596114313322868</v>
      </c>
      <c r="Q60" s="42">
        <f t="shared" si="6"/>
        <v>111.5766858799372</v>
      </c>
      <c r="R60" s="42">
        <f t="shared" si="9"/>
        <v>20.135593220338976</v>
      </c>
      <c r="S60" s="42">
        <v>132</v>
      </c>
    </row>
    <row r="61" spans="1:19" ht="21.75" customHeight="1">
      <c r="A61" s="33" t="s">
        <v>155</v>
      </c>
      <c r="B61" s="47" t="s">
        <v>156</v>
      </c>
      <c r="C61" s="33" t="s">
        <v>157</v>
      </c>
      <c r="D61" s="33"/>
      <c r="E61" s="33" t="s">
        <v>71</v>
      </c>
      <c r="F61" s="33">
        <v>4</v>
      </c>
      <c r="G61" s="33" t="s">
        <v>126</v>
      </c>
      <c r="H61" s="33">
        <v>24.6</v>
      </c>
      <c r="I61" s="42">
        <v>8090</v>
      </c>
      <c r="J61" s="42">
        <f t="shared" si="10"/>
        <v>48.85855779683536</v>
      </c>
      <c r="K61" s="42">
        <f t="shared" si="1"/>
        <v>1201.92052180215</v>
      </c>
      <c r="L61" s="42" t="s">
        <v>62</v>
      </c>
      <c r="M61" s="42">
        <f t="shared" si="2"/>
        <v>12.0192052180215</v>
      </c>
      <c r="N61" s="42">
        <f t="shared" si="3"/>
        <v>11.225937673632082</v>
      </c>
      <c r="O61" s="42">
        <f t="shared" si="4"/>
        <v>23.245142891653582</v>
      </c>
      <c r="P61" s="42">
        <f t="shared" si="5"/>
        <v>4.649028578330717</v>
      </c>
      <c r="Q61" s="42">
        <f t="shared" si="6"/>
        <v>27.8941714699843</v>
      </c>
      <c r="R61" s="42">
        <f t="shared" si="9"/>
        <v>5.033898305084744</v>
      </c>
      <c r="S61" s="42">
        <v>33</v>
      </c>
    </row>
    <row r="62" spans="1:19" ht="21.75" customHeight="1">
      <c r="A62" s="33" t="s">
        <v>158</v>
      </c>
      <c r="B62" s="47" t="s">
        <v>159</v>
      </c>
      <c r="C62" s="33" t="s">
        <v>160</v>
      </c>
      <c r="D62" s="33"/>
      <c r="E62" s="33" t="s">
        <v>71</v>
      </c>
      <c r="F62" s="33">
        <v>4</v>
      </c>
      <c r="G62" s="33" t="s">
        <v>126</v>
      </c>
      <c r="H62" s="33">
        <v>16.32</v>
      </c>
      <c r="I62" s="42">
        <v>8090</v>
      </c>
      <c r="J62" s="42">
        <f t="shared" si="10"/>
        <v>48.85855779683536</v>
      </c>
      <c r="K62" s="42">
        <f t="shared" si="1"/>
        <v>797.3716632443532</v>
      </c>
      <c r="L62" s="42" t="s">
        <v>62</v>
      </c>
      <c r="M62" s="42">
        <f t="shared" si="2"/>
        <v>7.973716632443532</v>
      </c>
      <c r="N62" s="42">
        <f t="shared" si="3"/>
        <v>7.447451334702259</v>
      </c>
      <c r="O62" s="42">
        <f t="shared" si="4"/>
        <v>15.421167967145792</v>
      </c>
      <c r="P62" s="42">
        <f t="shared" si="5"/>
        <v>3.0842335934291585</v>
      </c>
      <c r="Q62" s="42">
        <f t="shared" si="6"/>
        <v>18.50540156057495</v>
      </c>
      <c r="R62" s="42">
        <f t="shared" si="9"/>
        <v>3.3559322033898304</v>
      </c>
      <c r="S62" s="42">
        <v>22</v>
      </c>
    </row>
    <row r="63" spans="1:19" ht="21.75" customHeight="1">
      <c r="A63" s="33" t="s">
        <v>161</v>
      </c>
      <c r="B63" s="47" t="s">
        <v>162</v>
      </c>
      <c r="C63" s="33" t="s">
        <v>163</v>
      </c>
      <c r="D63" s="33"/>
      <c r="E63" s="33" t="s">
        <v>71</v>
      </c>
      <c r="F63" s="33">
        <v>4</v>
      </c>
      <c r="G63" s="33" t="s">
        <v>126</v>
      </c>
      <c r="H63" s="33">
        <v>106.8</v>
      </c>
      <c r="I63" s="42">
        <v>8090</v>
      </c>
      <c r="J63" s="42">
        <f t="shared" si="10"/>
        <v>48.85855779683536</v>
      </c>
      <c r="K63" s="42">
        <f t="shared" si="1"/>
        <v>5218.093972702017</v>
      </c>
      <c r="L63" s="42" t="s">
        <v>62</v>
      </c>
      <c r="M63" s="42">
        <f t="shared" si="2"/>
        <v>52.18093972702017</v>
      </c>
      <c r="N63" s="42">
        <f t="shared" si="3"/>
        <v>48.73699770503684</v>
      </c>
      <c r="O63" s="42">
        <f t="shared" si="4"/>
        <v>100.91793743205702</v>
      </c>
      <c r="P63" s="42">
        <f t="shared" si="5"/>
        <v>20.183587486411405</v>
      </c>
      <c r="Q63" s="42">
        <f t="shared" si="6"/>
        <v>121.10152491846841</v>
      </c>
      <c r="R63" s="42">
        <f t="shared" si="9"/>
        <v>21.813559322033896</v>
      </c>
      <c r="S63" s="42">
        <v>143</v>
      </c>
    </row>
    <row r="64" spans="1:19" ht="21.75" customHeight="1">
      <c r="A64" s="33" t="s">
        <v>164</v>
      </c>
      <c r="B64" s="47" t="s">
        <v>165</v>
      </c>
      <c r="C64" s="33" t="s">
        <v>166</v>
      </c>
      <c r="D64" s="33"/>
      <c r="E64" s="33" t="s">
        <v>71</v>
      </c>
      <c r="F64" s="33">
        <v>4</v>
      </c>
      <c r="G64" s="33" t="s">
        <v>126</v>
      </c>
      <c r="H64" s="33">
        <v>40.92</v>
      </c>
      <c r="I64" s="42">
        <v>8090</v>
      </c>
      <c r="J64" s="42">
        <f t="shared" si="10"/>
        <v>48.85855779683536</v>
      </c>
      <c r="K64" s="42">
        <f t="shared" si="1"/>
        <v>1999.2921850465032</v>
      </c>
      <c r="L64" s="42" t="s">
        <v>62</v>
      </c>
      <c r="M64" s="42">
        <f t="shared" si="2"/>
        <v>19.99292185046503</v>
      </c>
      <c r="N64" s="42">
        <f t="shared" si="3"/>
        <v>18.67338900833434</v>
      </c>
      <c r="O64" s="42">
        <f t="shared" si="4"/>
        <v>38.66631085879937</v>
      </c>
      <c r="P64" s="42">
        <f t="shared" si="5"/>
        <v>7.733262171759875</v>
      </c>
      <c r="Q64" s="42">
        <f t="shared" si="6"/>
        <v>46.399573030559246</v>
      </c>
      <c r="R64" s="42">
        <f t="shared" si="9"/>
        <v>8.389830508474574</v>
      </c>
      <c r="S64" s="42">
        <v>55</v>
      </c>
    </row>
    <row r="65" spans="1:19" ht="21.75" customHeight="1">
      <c r="A65" s="33" t="s">
        <v>167</v>
      </c>
      <c r="B65" s="47" t="s">
        <v>168</v>
      </c>
      <c r="C65" s="33" t="s">
        <v>169</v>
      </c>
      <c r="D65" s="33"/>
      <c r="E65" s="33" t="s">
        <v>71</v>
      </c>
      <c r="F65" s="33">
        <v>4</v>
      </c>
      <c r="G65" s="33" t="s">
        <v>126</v>
      </c>
      <c r="H65" s="33">
        <v>32.76</v>
      </c>
      <c r="I65" s="42">
        <v>8090</v>
      </c>
      <c r="J65" s="42">
        <f t="shared" si="10"/>
        <v>48.85855779683536</v>
      </c>
      <c r="K65" s="42">
        <f t="shared" si="1"/>
        <v>1600.6063534243265</v>
      </c>
      <c r="L65" s="42" t="s">
        <v>62</v>
      </c>
      <c r="M65" s="42">
        <f t="shared" si="2"/>
        <v>16.006063534243264</v>
      </c>
      <c r="N65" s="42">
        <f t="shared" si="3"/>
        <v>14.949663340983209</v>
      </c>
      <c r="O65" s="42">
        <f t="shared" si="4"/>
        <v>30.955726875226475</v>
      </c>
      <c r="P65" s="42">
        <f t="shared" si="5"/>
        <v>6.191145375045295</v>
      </c>
      <c r="Q65" s="42">
        <f t="shared" si="6"/>
        <v>37.14687225027177</v>
      </c>
      <c r="R65" s="42">
        <f t="shared" si="9"/>
        <v>6.711864406779661</v>
      </c>
      <c r="S65" s="42">
        <v>44</v>
      </c>
    </row>
    <row r="66" spans="1:19" ht="21.75" customHeight="1">
      <c r="A66" s="33" t="s">
        <v>170</v>
      </c>
      <c r="B66" s="47" t="s">
        <v>146</v>
      </c>
      <c r="C66" s="33" t="s">
        <v>171</v>
      </c>
      <c r="D66" s="33"/>
      <c r="E66" s="33" t="s">
        <v>71</v>
      </c>
      <c r="F66" s="33">
        <v>4</v>
      </c>
      <c r="G66" s="33" t="s">
        <v>126</v>
      </c>
      <c r="H66" s="33">
        <v>38.76</v>
      </c>
      <c r="I66" s="42">
        <v>8090</v>
      </c>
      <c r="J66" s="42">
        <f t="shared" si="10"/>
        <v>48.85855779683536</v>
      </c>
      <c r="K66" s="42">
        <f t="shared" si="1"/>
        <v>1893.7577002053386</v>
      </c>
      <c r="L66" s="42" t="s">
        <v>62</v>
      </c>
      <c r="M66" s="42">
        <f t="shared" si="2"/>
        <v>18.937577002053384</v>
      </c>
      <c r="N66" s="42">
        <f t="shared" si="3"/>
        <v>17.68769691991786</v>
      </c>
      <c r="O66" s="42">
        <f t="shared" si="4"/>
        <v>36.62527392197124</v>
      </c>
      <c r="P66" s="42">
        <f t="shared" si="5"/>
        <v>7.325054784394249</v>
      </c>
      <c r="Q66" s="42">
        <f t="shared" si="6"/>
        <v>43.95032870636549</v>
      </c>
      <c r="R66" s="42">
        <f t="shared" si="9"/>
        <v>7.932203389830505</v>
      </c>
      <c r="S66" s="42">
        <v>52</v>
      </c>
    </row>
    <row r="67" spans="1:19" ht="21.75" customHeight="1">
      <c r="A67" s="33">
        <v>36</v>
      </c>
      <c r="B67" s="41" t="s">
        <v>172</v>
      </c>
      <c r="C67" s="33" t="s">
        <v>173</v>
      </c>
      <c r="D67" s="33"/>
      <c r="E67" s="33" t="s">
        <v>71</v>
      </c>
      <c r="F67" s="33">
        <v>4</v>
      </c>
      <c r="G67" s="33" t="s">
        <v>26</v>
      </c>
      <c r="H67" s="33">
        <v>105.3</v>
      </c>
      <c r="I67" s="42">
        <v>8090</v>
      </c>
      <c r="J67" s="42">
        <f t="shared" si="10"/>
        <v>48.85855779683536</v>
      </c>
      <c r="K67" s="42">
        <f t="shared" si="1"/>
        <v>5144.806136006764</v>
      </c>
      <c r="L67" s="42" t="s">
        <v>27</v>
      </c>
      <c r="M67" s="42">
        <f t="shared" si="2"/>
        <v>51.44806136006764</v>
      </c>
      <c r="N67" s="42">
        <f t="shared" si="3"/>
        <v>48.05248931030318</v>
      </c>
      <c r="O67" s="42">
        <f t="shared" si="4"/>
        <v>99.50055067037081</v>
      </c>
      <c r="P67" s="42">
        <f t="shared" si="5"/>
        <v>19.900110134074165</v>
      </c>
      <c r="Q67" s="42">
        <f t="shared" si="6"/>
        <v>119.40066080444498</v>
      </c>
      <c r="R67" s="42">
        <f t="shared" si="9"/>
        <v>21.508474576271183</v>
      </c>
      <c r="S67" s="42">
        <v>141</v>
      </c>
    </row>
    <row r="68" spans="1:19" ht="21.75" customHeight="1">
      <c r="A68" s="33">
        <v>37</v>
      </c>
      <c r="B68" s="41" t="s">
        <v>174</v>
      </c>
      <c r="C68" s="33" t="s">
        <v>175</v>
      </c>
      <c r="D68" s="33" t="s">
        <v>176</v>
      </c>
      <c r="E68" s="33" t="s">
        <v>71</v>
      </c>
      <c r="F68" s="33">
        <v>4</v>
      </c>
      <c r="G68" s="33" t="s">
        <v>26</v>
      </c>
      <c r="H68" s="33">
        <v>40.59</v>
      </c>
      <c r="I68" s="42">
        <v>8090</v>
      </c>
      <c r="J68" s="42">
        <f t="shared" si="10"/>
        <v>48.85855779683536</v>
      </c>
      <c r="K68" s="42">
        <f t="shared" si="1"/>
        <v>1983.1688609735475</v>
      </c>
      <c r="L68" s="42" t="s">
        <v>27</v>
      </c>
      <c r="M68" s="42">
        <f t="shared" si="2"/>
        <v>19.831688609735476</v>
      </c>
      <c r="N68" s="42">
        <f t="shared" si="3"/>
        <v>18.522797161492935</v>
      </c>
      <c r="O68" s="42">
        <f t="shared" si="4"/>
        <v>38.35448577122841</v>
      </c>
      <c r="P68" s="42">
        <f t="shared" si="5"/>
        <v>7.670897154245683</v>
      </c>
      <c r="Q68" s="42">
        <f t="shared" si="6"/>
        <v>46.02538292547409</v>
      </c>
      <c r="R68" s="42">
        <f t="shared" si="9"/>
        <v>8.237288135593218</v>
      </c>
      <c r="S68" s="42">
        <v>54</v>
      </c>
    </row>
    <row r="69" spans="1:19" ht="21.75" customHeight="1">
      <c r="A69" s="33">
        <v>38</v>
      </c>
      <c r="B69" s="41" t="s">
        <v>177</v>
      </c>
      <c r="C69" s="33" t="s">
        <v>178</v>
      </c>
      <c r="D69" s="33" t="s">
        <v>179</v>
      </c>
      <c r="E69" s="33" t="s">
        <v>71</v>
      </c>
      <c r="F69" s="33">
        <v>4</v>
      </c>
      <c r="G69" s="33" t="s">
        <v>26</v>
      </c>
      <c r="H69" s="43">
        <v>125</v>
      </c>
      <c r="I69" s="42">
        <v>8090</v>
      </c>
      <c r="J69" s="42">
        <f t="shared" si="10"/>
        <v>48.85855779683536</v>
      </c>
      <c r="K69" s="42">
        <f t="shared" si="1"/>
        <v>6107.31972460442</v>
      </c>
      <c r="L69" s="42" t="s">
        <v>27</v>
      </c>
      <c r="M69" s="42">
        <f t="shared" si="2"/>
        <v>61.0731972460442</v>
      </c>
      <c r="N69" s="42">
        <f t="shared" si="3"/>
        <v>57.04236622780529</v>
      </c>
      <c r="O69" s="42">
        <f t="shared" si="4"/>
        <v>118.11556347384949</v>
      </c>
      <c r="P69" s="42">
        <f t="shared" si="5"/>
        <v>23.6231126947699</v>
      </c>
      <c r="Q69" s="42">
        <f t="shared" si="6"/>
        <v>141.7386761686194</v>
      </c>
      <c r="R69" s="42">
        <f t="shared" si="9"/>
        <v>25.474576271186436</v>
      </c>
      <c r="S69" s="42">
        <v>167</v>
      </c>
    </row>
    <row r="70" spans="1:19" ht="21.75" customHeight="1">
      <c r="A70" s="33">
        <v>39</v>
      </c>
      <c r="B70" s="41" t="s">
        <v>180</v>
      </c>
      <c r="C70" s="33" t="s">
        <v>181</v>
      </c>
      <c r="D70" s="33" t="s">
        <v>182</v>
      </c>
      <c r="E70" s="33" t="s">
        <v>71</v>
      </c>
      <c r="F70" s="33">
        <v>4</v>
      </c>
      <c r="G70" s="33" t="s">
        <v>26</v>
      </c>
      <c r="H70" s="33">
        <v>36.4</v>
      </c>
      <c r="I70" s="42">
        <v>8090</v>
      </c>
      <c r="J70" s="42">
        <f t="shared" si="10"/>
        <v>48.85855779683536</v>
      </c>
      <c r="K70" s="42">
        <f t="shared" si="1"/>
        <v>1778.451503804807</v>
      </c>
      <c r="L70" s="42" t="s">
        <v>27</v>
      </c>
      <c r="M70" s="42">
        <f t="shared" si="2"/>
        <v>17.78451503804807</v>
      </c>
      <c r="N70" s="42">
        <f t="shared" si="3"/>
        <v>16.610737045536897</v>
      </c>
      <c r="O70" s="42">
        <f t="shared" si="4"/>
        <v>34.395252083584964</v>
      </c>
      <c r="P70" s="42">
        <f t="shared" si="5"/>
        <v>6.879050416716993</v>
      </c>
      <c r="Q70" s="42">
        <f t="shared" si="6"/>
        <v>41.27430250030196</v>
      </c>
      <c r="R70" s="42">
        <f t="shared" si="9"/>
        <v>7.474576271186436</v>
      </c>
      <c r="S70" s="42">
        <v>49</v>
      </c>
    </row>
    <row r="71" spans="1:19" ht="21.75" customHeight="1">
      <c r="A71" s="33">
        <v>40</v>
      </c>
      <c r="B71" s="41" t="s">
        <v>183</v>
      </c>
      <c r="C71" s="33" t="s">
        <v>184</v>
      </c>
      <c r="D71" s="33" t="s">
        <v>185</v>
      </c>
      <c r="E71" s="33" t="s">
        <v>71</v>
      </c>
      <c r="F71" s="33">
        <v>4</v>
      </c>
      <c r="G71" s="33" t="s">
        <v>88</v>
      </c>
      <c r="H71" s="33">
        <v>176.19</v>
      </c>
      <c r="I71" s="42">
        <v>8090</v>
      </c>
      <c r="J71" s="42">
        <f t="shared" si="10"/>
        <v>48.85855779683536</v>
      </c>
      <c r="K71" s="42">
        <f t="shared" si="1"/>
        <v>8608.389298224423</v>
      </c>
      <c r="L71" s="42" t="s">
        <v>62</v>
      </c>
      <c r="M71" s="42">
        <f t="shared" si="2"/>
        <v>86.08389298224424</v>
      </c>
      <c r="N71" s="42">
        <f t="shared" si="3"/>
        <v>80.40235604541613</v>
      </c>
      <c r="O71" s="42">
        <f t="shared" si="4"/>
        <v>166.48624902766036</v>
      </c>
      <c r="P71" s="42">
        <f t="shared" si="5"/>
        <v>33.297249805532076</v>
      </c>
      <c r="Q71" s="42">
        <f t="shared" si="6"/>
        <v>199.78349883319243</v>
      </c>
      <c r="R71" s="42">
        <f t="shared" si="9"/>
        <v>36</v>
      </c>
      <c r="S71" s="42">
        <v>236</v>
      </c>
    </row>
    <row r="72" spans="1:19" ht="21.75" customHeight="1">
      <c r="A72" s="33">
        <v>41</v>
      </c>
      <c r="B72" s="41" t="s">
        <v>186</v>
      </c>
      <c r="C72" s="33" t="s">
        <v>187</v>
      </c>
      <c r="D72" s="33" t="s">
        <v>188</v>
      </c>
      <c r="E72" s="33" t="s">
        <v>71</v>
      </c>
      <c r="F72" s="33">
        <v>4</v>
      </c>
      <c r="G72" s="33" t="s">
        <v>61</v>
      </c>
      <c r="H72" s="33">
        <v>34.45</v>
      </c>
      <c r="I72" s="42">
        <v>8090</v>
      </c>
      <c r="J72" s="42">
        <f t="shared" si="10"/>
        <v>48.85855779683536</v>
      </c>
      <c r="K72" s="42">
        <f t="shared" si="1"/>
        <v>1683.1773161009785</v>
      </c>
      <c r="L72" s="42" t="s">
        <v>62</v>
      </c>
      <c r="M72" s="42">
        <f t="shared" si="2"/>
        <v>16.831773161009785</v>
      </c>
      <c r="N72" s="42">
        <f t="shared" si="3"/>
        <v>15.72087613238314</v>
      </c>
      <c r="O72" s="42">
        <f t="shared" si="4"/>
        <v>32.552649293392925</v>
      </c>
      <c r="P72" s="42">
        <f t="shared" si="5"/>
        <v>6.510529858678585</v>
      </c>
      <c r="Q72" s="42">
        <f t="shared" si="6"/>
        <v>39.06317915207151</v>
      </c>
      <c r="R72" s="42">
        <f t="shared" si="9"/>
        <v>7.016949152542374</v>
      </c>
      <c r="S72" s="42">
        <v>46</v>
      </c>
    </row>
    <row r="73" spans="1:19" ht="21.75" customHeight="1">
      <c r="A73" s="33">
        <v>42</v>
      </c>
      <c r="B73" s="41" t="s">
        <v>189</v>
      </c>
      <c r="C73" s="33" t="s">
        <v>190</v>
      </c>
      <c r="D73" s="33"/>
      <c r="E73" s="33" t="s">
        <v>71</v>
      </c>
      <c r="F73" s="33">
        <v>4</v>
      </c>
      <c r="G73" s="33" t="s">
        <v>26</v>
      </c>
      <c r="H73" s="33">
        <v>22.5</v>
      </c>
      <c r="I73" s="42">
        <v>8090</v>
      </c>
      <c r="J73" s="42">
        <f t="shared" si="10"/>
        <v>48.85855779683536</v>
      </c>
      <c r="K73" s="42">
        <f t="shared" si="1"/>
        <v>1099.3175504287956</v>
      </c>
      <c r="L73" s="42" t="s">
        <v>27</v>
      </c>
      <c r="M73" s="42">
        <f t="shared" si="2"/>
        <v>10.993175504287956</v>
      </c>
      <c r="N73" s="42">
        <f t="shared" si="3"/>
        <v>10.267625921004951</v>
      </c>
      <c r="O73" s="42">
        <f t="shared" si="4"/>
        <v>21.260801425292907</v>
      </c>
      <c r="P73" s="42">
        <f t="shared" si="5"/>
        <v>4.252160285058582</v>
      </c>
      <c r="Q73" s="42">
        <f t="shared" si="6"/>
        <v>25.51296171035149</v>
      </c>
      <c r="R73" s="42">
        <f t="shared" si="9"/>
        <v>4.576271186440678</v>
      </c>
      <c r="S73" s="42">
        <v>30</v>
      </c>
    </row>
    <row r="76" spans="1:22" s="57" customFormat="1" ht="15.75" customHeight="1">
      <c r="A76" s="2"/>
      <c r="B76" s="48" t="s">
        <v>191</v>
      </c>
      <c r="C76" s="49"/>
      <c r="D76" s="50"/>
      <c r="E76" s="50"/>
      <c r="F76" s="51"/>
      <c r="G76" s="52" t="s">
        <v>192</v>
      </c>
      <c r="H76" s="52"/>
      <c r="I76" s="50"/>
      <c r="J76" s="53"/>
      <c r="K76" s="54"/>
      <c r="L76" s="53"/>
      <c r="M76" s="53"/>
      <c r="N76" s="53"/>
      <c r="O76" s="53"/>
      <c r="P76" s="53"/>
      <c r="Q76" s="53"/>
      <c r="R76" s="53" t="s">
        <v>192</v>
      </c>
      <c r="S76" s="53"/>
      <c r="T76" s="55"/>
      <c r="U76" s="53"/>
      <c r="V76" s="56"/>
    </row>
    <row r="77" spans="1:22" s="66" customFormat="1" ht="13.5">
      <c r="A77" s="58"/>
      <c r="B77" s="59"/>
      <c r="C77" s="60"/>
      <c r="D77" s="61"/>
      <c r="E77" s="61"/>
      <c r="F77" s="62"/>
      <c r="G77" s="63"/>
      <c r="H77" s="60"/>
      <c r="I77" s="61"/>
      <c r="J77" s="64"/>
      <c r="K77" s="65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s="75" customFormat="1" ht="50.25" customHeight="1">
      <c r="A78" s="67"/>
      <c r="B78" s="68" t="s">
        <v>193</v>
      </c>
      <c r="C78" s="69"/>
      <c r="D78" s="70"/>
      <c r="E78" s="70"/>
      <c r="F78" s="70"/>
      <c r="G78" s="71" t="s">
        <v>194</v>
      </c>
      <c r="H78" s="71"/>
      <c r="I78" s="71"/>
      <c r="J78" s="72"/>
      <c r="K78" s="73"/>
      <c r="L78" s="72"/>
      <c r="M78" s="72"/>
      <c r="N78" s="72"/>
      <c r="O78" s="72"/>
      <c r="P78" s="72"/>
      <c r="Q78" s="72"/>
      <c r="R78" s="72" t="s">
        <v>194</v>
      </c>
      <c r="S78" s="72"/>
      <c r="T78" s="74"/>
      <c r="U78" s="74"/>
      <c r="V78" s="74"/>
    </row>
    <row r="80" ht="93" customHeight="1"/>
    <row r="81" ht="13.5">
      <c r="B81" s="76" t="s">
        <v>195</v>
      </c>
    </row>
    <row r="82" ht="13.5">
      <c r="B82" s="76" t="s">
        <v>196</v>
      </c>
    </row>
  </sheetData>
  <sheetProtection selectLockedCells="1" selectUnlockedCells="1"/>
  <mergeCells count="20">
    <mergeCell ref="L2:S2"/>
    <mergeCell ref="L3:S3"/>
    <mergeCell ref="L4:S4"/>
    <mergeCell ref="L5:S5"/>
    <mergeCell ref="B6:E6"/>
    <mergeCell ref="A7:S7"/>
    <mergeCell ref="A8:S8"/>
    <mergeCell ref="A9:S9"/>
    <mergeCell ref="P10:Q10"/>
    <mergeCell ref="R10:S10"/>
    <mergeCell ref="C11:F11"/>
    <mergeCell ref="G11:H11"/>
    <mergeCell ref="I11:K11"/>
    <mergeCell ref="L11:M11"/>
    <mergeCell ref="A13:S13"/>
    <mergeCell ref="B48:S48"/>
    <mergeCell ref="G76:H76"/>
    <mergeCell ref="R76:S76"/>
    <mergeCell ref="G78:I78"/>
    <mergeCell ref="R78:S7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