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9"/>
  </bookViews>
  <sheets>
    <sheet name="содержание" sheetId="1" r:id="rId1"/>
    <sheet name="наем" sheetId="2" r:id="rId2"/>
    <sheet name="холодная вода" sheetId="3" r:id="rId3"/>
    <sheet name="горячая вода" sheetId="4" r:id="rId4"/>
    <sheet name="водоотведения" sheetId="5" r:id="rId5"/>
    <sheet name="отопление" sheetId="6" r:id="rId6"/>
    <sheet name="эл.эн." sheetId="7" r:id="rId7"/>
    <sheet name="содержание (2)" sheetId="8" r:id="rId8"/>
    <sheet name="наем (2)" sheetId="9" r:id="rId9"/>
    <sheet name="эл эн 1.11.10" sheetId="10" r:id="rId10"/>
  </sheets>
  <definedNames/>
  <calcPr fullCalcOnLoad="1"/>
</workbook>
</file>

<file path=xl/sharedStrings.xml><?xml version="1.0" encoding="utf-8"?>
<sst xmlns="http://schemas.openxmlformats.org/spreadsheetml/2006/main" count="302" uniqueCount="112">
  <si>
    <t>Приложение № 1</t>
  </si>
  <si>
    <t>к приказу № ___ от "___"_______2010 г.</t>
  </si>
  <si>
    <t>Плата за содержание и ремонт жилого помещения для населения, проживающего в жилых помещениях, обслуживаемые ООО "УК № 2 ЖКХ"</t>
  </si>
  <si>
    <t>Наименование</t>
  </si>
  <si>
    <t>Степень благоустройства</t>
  </si>
  <si>
    <t>2010 год</t>
  </si>
  <si>
    <t>в том числе</t>
  </si>
  <si>
    <t>Итого тариф</t>
  </si>
  <si>
    <t>Площади</t>
  </si>
  <si>
    <t>Сумма на 2008 год</t>
  </si>
  <si>
    <t>Цена в расчете на 1 кв.м в месяц, рублей с учетом НДС</t>
  </si>
  <si>
    <t>Прочие прямые затраты</t>
  </si>
  <si>
    <t>Общеэксплуатационные расходы</t>
  </si>
  <si>
    <t>лифты и ОДС</t>
  </si>
  <si>
    <t xml:space="preserve">общей площади </t>
  </si>
  <si>
    <t>жилая площади</t>
  </si>
  <si>
    <t>всего</t>
  </si>
  <si>
    <t>для ДЖКХ</t>
  </si>
  <si>
    <t>Содержание и ремонт</t>
  </si>
  <si>
    <r>
      <t xml:space="preserve">Дома </t>
    </r>
    <r>
      <rPr>
        <b/>
        <sz val="11"/>
        <rFont val="Times New Roman"/>
        <family val="1"/>
      </rPr>
      <t>до 5 этажей</t>
    </r>
    <r>
      <rPr>
        <sz val="11"/>
        <rFont val="Times New Roman"/>
        <family val="1"/>
      </rPr>
      <t>, оборудованные мусоропроводом, электроплитами, в т.ч.:</t>
    </r>
  </si>
  <si>
    <t>- ремонт жилых помещений</t>
  </si>
  <si>
    <t>- содержание жилых помещений</t>
  </si>
  <si>
    <r>
      <t xml:space="preserve">Дома </t>
    </r>
    <r>
      <rPr>
        <b/>
        <sz val="11"/>
        <rFont val="Times New Roman"/>
        <family val="1"/>
      </rPr>
      <t>от 5 до 12 этажей</t>
    </r>
    <r>
      <rPr>
        <sz val="11"/>
        <rFont val="Times New Roman"/>
        <family val="1"/>
      </rPr>
      <t>, оборудованные лифтом, мусоропроводом, электроплитами, в т.ч.:</t>
    </r>
  </si>
  <si>
    <r>
      <t xml:space="preserve">Дома </t>
    </r>
    <r>
      <rPr>
        <b/>
        <sz val="11"/>
        <rFont val="Times New Roman"/>
        <family val="1"/>
      </rPr>
      <t>свыше 12 этажей</t>
    </r>
    <r>
      <rPr>
        <sz val="11"/>
        <rFont val="Times New Roman"/>
        <family val="1"/>
      </rPr>
      <t>, оборудованные 2 лифтами, мусоропроводом, системами дымоудаления и противопожарной автоматики и электроплитами, в т.ч.:</t>
    </r>
  </si>
  <si>
    <t>Примечание:</t>
  </si>
  <si>
    <t>(В степень благоустройства "Дома свыше 12 этажей, оборудованные 2 лифтами, мусорпроводом, СДУ и ППА и электроплитами" входят 12-ти этажные дома)</t>
  </si>
  <si>
    <t>должно быть</t>
  </si>
  <si>
    <t>договор</t>
  </si>
  <si>
    <t>не дали</t>
  </si>
  <si>
    <t>Начальник ПЭО</t>
  </si>
  <si>
    <t>Т.Н. Крылова</t>
  </si>
  <si>
    <t>Приложение № 2</t>
  </si>
  <si>
    <t>Плата за пользование жилым помещением для населения, проживающего в жилых помещениях, обслуживаемые ООО "УК № 2 ЖКХ"</t>
  </si>
  <si>
    <t>Цена в расчете на 1 кв.м площади в месяц, рублей с учетом НДС</t>
  </si>
  <si>
    <t>общая</t>
  </si>
  <si>
    <t>жилая</t>
  </si>
  <si>
    <t>Плата за наём</t>
  </si>
  <si>
    <t>Приложение № 3</t>
  </si>
  <si>
    <t>Тарифы на коммунальные услуги по холодному водоснабжению для населения, проживающего в жилых помещениях, обслуживаемые ООО "УК № 2 ЖКХ"</t>
  </si>
  <si>
    <t>Норматив потребления, куб.м</t>
  </si>
  <si>
    <t>Тариф поставщика, рублей с НДС</t>
  </si>
  <si>
    <t>Тариф для населения, рублей с НДС</t>
  </si>
  <si>
    <t>на 1 человека в месяц</t>
  </si>
  <si>
    <t>квартиры с ИПУ</t>
  </si>
  <si>
    <t>вода для нужд холодного водопотребления</t>
  </si>
  <si>
    <r>
      <t xml:space="preserve">Жилые дома квартирного типа </t>
    </r>
    <r>
      <rPr>
        <b/>
        <sz val="11"/>
        <rFont val="Times New Roman"/>
        <family val="1"/>
      </rPr>
      <t>от 2 до 5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</si>
  <si>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t>по факту</t>
  </si>
  <si>
    <r>
      <t xml:space="preserve">Жилые дома квартирного типа </t>
    </r>
    <r>
      <rPr>
        <b/>
        <sz val="11"/>
        <rFont val="Times New Roman"/>
        <family val="1"/>
      </rPr>
      <t>от 6 до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</si>
  <si>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Жилые дома квартирного типа </t>
    </r>
    <r>
      <rPr>
        <b/>
        <sz val="11"/>
        <rFont val="Times New Roman"/>
        <family val="1"/>
      </rPr>
      <t>свыше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</si>
  <si>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t>Приложение № 4</t>
  </si>
  <si>
    <t>Тарифы на коммунальные услуги по горячему водоснабжению для населения, проживающего в жилых помещениях, обслуживаемые ООО "УК № 2 ЖКХ"</t>
  </si>
  <si>
    <t>Норматив потребления</t>
  </si>
  <si>
    <t>Квартиры без ИПУ</t>
  </si>
  <si>
    <t>Квартиры с ИПУ</t>
  </si>
  <si>
    <t>на подогрев 1 тонны воды</t>
  </si>
  <si>
    <t>Вода для нужд горячего водоснабжения, куб.м</t>
  </si>
  <si>
    <r>
      <t xml:space="preserve">4 категория. Жилые дома квартирного типа </t>
    </r>
    <r>
      <rPr>
        <b/>
        <sz val="11"/>
        <rFont val="Times New Roman"/>
        <family val="1"/>
      </rPr>
      <t>от 2 до 5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</si>
  <si>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5 категория. Жилые дома квартирного типа </t>
    </r>
    <r>
      <rPr>
        <b/>
        <sz val="11"/>
        <rFont val="Times New Roman"/>
        <family val="1"/>
      </rPr>
      <t>от 6 до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</si>
  <si>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6 категория. Жилые дома квартирного типа </t>
    </r>
    <r>
      <rPr>
        <b/>
        <sz val="11"/>
        <rFont val="Times New Roman"/>
        <family val="1"/>
      </rPr>
      <t>свыше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</si>
  <si>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t>Тепловая энергия на подогрев воды, Гкал</t>
  </si>
  <si>
    <t>Горячее водоснабжение, куб.м</t>
  </si>
  <si>
    <t>1. Постановление мэра городского округа Тольятти № 2928-п/1 от 28.11.2008 г.</t>
  </si>
  <si>
    <t xml:space="preserve">2. Калькуляция ОАО "Волжская ТГК" и ОАО "ТЕВИС" </t>
  </si>
  <si>
    <t>3. Приказ Управления по государственному регулированию и контролю в электроэнергетике Самарской области              № 53 от 21.11.2008 г.</t>
  </si>
  <si>
    <t>Приложение № 5</t>
  </si>
  <si>
    <t>Тарифы на коммунальные услуги по водотоведению для населения, проживающего в жилых помещениях, обслуживаемые ООО "УК № 2 ЖКХ"</t>
  </si>
  <si>
    <t>Водоотведение</t>
  </si>
  <si>
    <t>Приложение № 6</t>
  </si>
  <si>
    <t xml:space="preserve">Тарифы на коммунальные услуги по отоплению для населения, проживающего в жилых помещениях, </t>
  </si>
  <si>
    <t>обслуживаемые ООО "УК № 2 ЖКХ"</t>
  </si>
  <si>
    <t xml:space="preserve">Норматив потребления на 1 кв.м общей площади, Гкал </t>
  </si>
  <si>
    <t>отопление</t>
  </si>
  <si>
    <t>1 категория: панельные 10-, 12-, 16-этажные дома</t>
  </si>
  <si>
    <t>2 категория: панельные дома 8-, 9-этажные дома</t>
  </si>
  <si>
    <t>3 категория: панельные дома 2-, 4-, 5-этажные дома</t>
  </si>
  <si>
    <t>4 категория: кирпичные дома 2-, 3-, 4-, 5-, 6-этажные дома</t>
  </si>
  <si>
    <t>5 категория: кирпичные дома 9-, 10-этажные дома</t>
  </si>
  <si>
    <t>6 категория: кирпичные дома 12-, 14-, 15-, 16-этажные дома</t>
  </si>
  <si>
    <t>8 категория: 2-, 5-, 6-, 8-, 9-, 10-, 11-, 12-, 14-, 15-, 16-этажные дома, построенные после 1999 года</t>
  </si>
  <si>
    <t>1. Постановление мэра городского округа Тольятти № 3815-1/п от 28.11.2007 г.</t>
  </si>
  <si>
    <t>2. Приказ Управления по государственному регулированию и контролю в электроэнергетике Самарской области № 53 от 06.11.2007 г.</t>
  </si>
  <si>
    <t>Приложение № 7</t>
  </si>
  <si>
    <t>к приказу № ___ от "___" __________ 2010 г.</t>
  </si>
  <si>
    <t xml:space="preserve">Тарифы на коммунальные услуги по электроэнергии для населения, проживающего в жилых помещениях, </t>
  </si>
  <si>
    <t xml:space="preserve">Норматив потребления на 1 квартиру, кВт/ч </t>
  </si>
  <si>
    <t>Квартиры без эл. счетчиков для семьи из 0 чел.</t>
  </si>
  <si>
    <t>Квартиры без эл. счетчиков для семьи из 1 чел.</t>
  </si>
  <si>
    <t>Квартиры без эл. счетчиков для семьи из 2 чел.</t>
  </si>
  <si>
    <t>Квартиры без эл. счетчиков для семьи из 3 чел.</t>
  </si>
  <si>
    <t>Квартиры без эл. счетчиков для семьи из 4 чел.</t>
  </si>
  <si>
    <t>Квартиры без эл. счетчиков для семьи из 5 чел.</t>
  </si>
  <si>
    <t>Квартиры без эл. счетчиков для семьи из 6 чел.</t>
  </si>
  <si>
    <t>Квартиры без эл. счетчиков для семьи из 7 чел.</t>
  </si>
  <si>
    <t>Квартиры без эл. счетчиков для семьи из 8 чел.</t>
  </si>
  <si>
    <t xml:space="preserve">Квартиры с эл. счетчиками </t>
  </si>
  <si>
    <t>к приказу № 10-П от 13.01.2010 г.</t>
  </si>
  <si>
    <r>
      <t xml:space="preserve">Дом </t>
    </r>
    <r>
      <rPr>
        <b/>
        <sz val="11"/>
        <rFont val="Times New Roman"/>
        <family val="1"/>
      </rPr>
      <t>жилого комплекса № 3 12-ти этажей</t>
    </r>
    <r>
      <rPr>
        <sz val="11"/>
        <rFont val="Times New Roman"/>
        <family val="1"/>
      </rPr>
      <t>, оборудованный 2 лифтами и более, мусоропроводом, системами дымоудаления, противопожарной автоматики и электроплитами, в т.ч.:</t>
    </r>
  </si>
  <si>
    <r>
      <t xml:space="preserve">Дом </t>
    </r>
    <r>
      <rPr>
        <b/>
        <sz val="11"/>
        <rFont val="Times New Roman"/>
        <family val="1"/>
      </rPr>
      <t>жилого комплекса № 3 9-ти этажей</t>
    </r>
    <r>
      <rPr>
        <sz val="11"/>
        <rFont val="Times New Roman"/>
        <family val="1"/>
      </rPr>
      <t>, оборудованный 2 лифтами и более, мусоропроводом, и электроплитами, в т.ч.:</t>
    </r>
  </si>
  <si>
    <t>1. В степень благоустройства "Дома свыше 12 этажей, оборудованные 2 лифтами, мусорпроводом, СДУ и ППА и электроплитами" входят 12-ти этажные дома.</t>
  </si>
  <si>
    <t>2. Цена услуг за 1 кв.м. жилой площади применяется для коммунальных квартар, койко-мест и отдельных комнат в общежитиях и жилых комплексах.</t>
  </si>
  <si>
    <t>Тарифы на коммунальные услуги по электроэнергии для населения, проживающего в жилых помещениях, обслуживаемые ООО "УК № 2 ЖКХ"</t>
  </si>
  <si>
    <t>Кол-во человек, проживающих в квартире</t>
  </si>
  <si>
    <t>Кол-во комнат</t>
  </si>
  <si>
    <t>4 и более</t>
  </si>
  <si>
    <t>Многоквартирные дома, не оборудованные лифтом</t>
  </si>
  <si>
    <t>Многоквартирные дома, оборудованные лифтом</t>
  </si>
  <si>
    <t>Норматив потребления на 1 человека, кВт/ч</t>
  </si>
  <si>
    <t>Норматив на кол-во проживающих, кВт/ч</t>
  </si>
  <si>
    <t>Тариф поставщика, руб. с НДС</t>
  </si>
  <si>
    <t>Тариф для населения, руб. с НДС</t>
  </si>
  <si>
    <t>9 и более</t>
  </si>
  <si>
    <t>В квартирах, оборудованных счетчиками учета электрической энергии, электроэнергия начисляется по факту  потребления.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</si>
</sst>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@"/>
    <numFmt numFmtId="167" formatCode="0.00"/>
    <numFmt numFmtId="168" formatCode="#,##0.000"/>
    <numFmt numFmtId="169" formatCode="#,##0.0000"/>
    <numFmt numFmtId="170" formatCode="#,##0"/>
  </numFmts>
  <fonts count="12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4" fontId="3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2" fillId="0" borderId="1" xfId="0" applyFont="1" applyBorder="1" applyAlignment="1">
      <alignment vertical="center" wrapText="1"/>
    </xf>
    <xf numFmtId="164" fontId="2" fillId="0" borderId="2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1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right"/>
    </xf>
    <xf numFmtId="167" fontId="2" fillId="0" borderId="1" xfId="0" applyNumberFormat="1" applyFont="1" applyBorder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2" fillId="0" borderId="0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Fill="1" applyBorder="1" applyAlignment="1">
      <alignment horizontal="left" vertical="center" wrapText="1"/>
    </xf>
    <xf numFmtId="164" fontId="5" fillId="0" borderId="0" xfId="0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4" fontId="0" fillId="0" borderId="0" xfId="0" applyFont="1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164" fontId="0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Border="1" applyAlignment="1">
      <alignment horizontal="center"/>
    </xf>
    <xf numFmtId="164" fontId="2" fillId="0" borderId="3" xfId="0" applyFont="1" applyBorder="1" applyAlignment="1">
      <alignment horizontal="center" vertical="center" wrapText="1"/>
    </xf>
    <xf numFmtId="164" fontId="2" fillId="0" borderId="0" xfId="0" applyFont="1" applyFill="1" applyAlignment="1">
      <alignment vertical="center" wrapText="1"/>
    </xf>
    <xf numFmtId="164" fontId="2" fillId="0" borderId="0" xfId="0" applyFont="1" applyFill="1" applyAlignment="1">
      <alignment horizontal="center" vertical="center" wrapText="1"/>
    </xf>
    <xf numFmtId="164" fontId="2" fillId="0" borderId="0" xfId="0" applyFont="1" applyFill="1" applyAlignment="1">
      <alignment vertical="center"/>
    </xf>
    <xf numFmtId="164" fontId="0" fillId="0" borderId="0" xfId="0" applyFont="1" applyFill="1" applyAlignment="1">
      <alignment vertical="center" wrapText="1"/>
    </xf>
    <xf numFmtId="164" fontId="2" fillId="0" borderId="0" xfId="0" applyFont="1" applyBorder="1" applyAlignment="1">
      <alignment horizontal="right" vertical="center" wrapText="1"/>
    </xf>
    <xf numFmtId="164" fontId="2" fillId="0" borderId="1" xfId="0" applyFont="1" applyBorder="1" applyAlignment="1">
      <alignment horizontal="left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164" fontId="6" fillId="0" borderId="0" xfId="0" applyFont="1" applyFill="1" applyAlignment="1">
      <alignment vertical="center" wrapText="1"/>
    </xf>
    <xf numFmtId="164" fontId="2" fillId="0" borderId="0" xfId="0" applyFont="1" applyBorder="1" applyAlignment="1">
      <alignment horizontal="justify" vertical="center" wrapText="1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 horizontal="right" vertical="center" wrapText="1"/>
    </xf>
    <xf numFmtId="164" fontId="2" fillId="0" borderId="0" xfId="0" applyFont="1" applyFill="1" applyAlignment="1">
      <alignment horizontal="left" vertical="center" wrapText="1"/>
    </xf>
    <xf numFmtId="164" fontId="7" fillId="0" borderId="0" xfId="0" applyFont="1" applyBorder="1" applyAlignment="1">
      <alignment horizontal="center" wrapText="1"/>
    </xf>
    <xf numFmtId="164" fontId="8" fillId="0" borderId="0" xfId="0" applyFont="1" applyAlignment="1">
      <alignment/>
    </xf>
    <xf numFmtId="164" fontId="9" fillId="0" borderId="1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N10" sqref="N10"/>
    </sheetView>
  </sheetViews>
  <sheetFormatPr defaultColWidth="9.00390625" defaultRowHeight="12.75"/>
  <cols>
    <col min="1" max="1" width="14.375" style="1" customWidth="1"/>
    <col min="2" max="2" width="37.25390625" style="1" customWidth="1"/>
    <col min="3" max="4" width="16.75390625" style="2" customWidth="1"/>
    <col min="5" max="11" width="0" style="1" hidden="1" customWidth="1"/>
    <col min="12" max="16384" width="9.125" style="1" customWidth="1"/>
  </cols>
  <sheetData>
    <row r="1" spans="3:4" s="3" customFormat="1" ht="13.5">
      <c r="C1" s="4"/>
      <c r="D1" s="5" t="s">
        <v>0</v>
      </c>
    </row>
    <row r="2" spans="3:4" s="3" customFormat="1" ht="13.5">
      <c r="C2" s="4"/>
      <c r="D2" s="5" t="s">
        <v>1</v>
      </c>
    </row>
    <row r="3" spans="3:4" s="3" customFormat="1" ht="13.5">
      <c r="C3" s="4"/>
      <c r="D3" s="4"/>
    </row>
    <row r="4" spans="1:4" s="3" customFormat="1" ht="27" customHeight="1">
      <c r="A4" s="6" t="s">
        <v>2</v>
      </c>
      <c r="B4" s="6"/>
      <c r="C4" s="6"/>
      <c r="D4" s="6"/>
    </row>
    <row r="5" spans="1:4" s="3" customFormat="1" ht="13.5">
      <c r="A5" s="7"/>
      <c r="B5" s="7"/>
      <c r="C5" s="7"/>
      <c r="D5" s="7"/>
    </row>
    <row r="6" spans="1:11" s="9" customFormat="1" ht="12.75" customHeight="1">
      <c r="A6" s="8" t="s">
        <v>3</v>
      </c>
      <c r="B6" s="8" t="s">
        <v>4</v>
      </c>
      <c r="C6" s="8" t="s">
        <v>5</v>
      </c>
      <c r="D6" s="8"/>
      <c r="E6" s="8" t="s">
        <v>6</v>
      </c>
      <c r="F6" s="8"/>
      <c r="G6" s="8"/>
      <c r="H6" s="8"/>
      <c r="I6" s="8" t="s">
        <v>7</v>
      </c>
      <c r="J6" s="8" t="s">
        <v>8</v>
      </c>
      <c r="K6" s="8" t="s">
        <v>9</v>
      </c>
    </row>
    <row r="7" spans="1:11" s="9" customFormat="1" ht="59.25" customHeight="1">
      <c r="A7" s="8"/>
      <c r="B7" s="8"/>
      <c r="C7" s="8" t="s">
        <v>10</v>
      </c>
      <c r="D7" s="8"/>
      <c r="E7" s="10" t="s">
        <v>11</v>
      </c>
      <c r="F7" s="11" t="s">
        <v>12</v>
      </c>
      <c r="G7" s="11"/>
      <c r="H7" s="11" t="s">
        <v>13</v>
      </c>
      <c r="I7" s="8"/>
      <c r="J7" s="8"/>
      <c r="K7" s="8"/>
    </row>
    <row r="8" spans="1:11" s="13" customFormat="1" ht="26.25">
      <c r="A8" s="8"/>
      <c r="B8" s="8"/>
      <c r="C8" s="12" t="s">
        <v>14</v>
      </c>
      <c r="D8" s="12" t="s">
        <v>15</v>
      </c>
      <c r="E8" s="8"/>
      <c r="F8" s="8" t="s">
        <v>16</v>
      </c>
      <c r="G8" s="11" t="s">
        <v>17</v>
      </c>
      <c r="H8" s="11"/>
      <c r="I8" s="8"/>
      <c r="J8" s="8"/>
      <c r="K8" s="8"/>
    </row>
    <row r="9" spans="1:11" s="9" customFormat="1" ht="27" customHeight="1">
      <c r="A9" s="14" t="s">
        <v>18</v>
      </c>
      <c r="B9" s="10" t="s">
        <v>19</v>
      </c>
      <c r="C9" s="12">
        <f>SUM(C10:C11)</f>
        <v>12.42</v>
      </c>
      <c r="D9" s="12">
        <f>SUM(D10:D11)</f>
        <v>19.349999999999998</v>
      </c>
      <c r="E9" s="10"/>
      <c r="F9" s="10"/>
      <c r="G9" s="15"/>
      <c r="H9" s="15"/>
      <c r="I9" s="10"/>
      <c r="J9" s="10"/>
      <c r="K9" s="10"/>
    </row>
    <row r="10" spans="1:11" s="9" customFormat="1" ht="13.5">
      <c r="A10" s="14"/>
      <c r="B10" s="16" t="s">
        <v>20</v>
      </c>
      <c r="C10" s="12">
        <v>0.72</v>
      </c>
      <c r="D10" s="12">
        <v>1.15</v>
      </c>
      <c r="E10" s="10"/>
      <c r="F10" s="10"/>
      <c r="G10" s="15"/>
      <c r="H10" s="15"/>
      <c r="I10" s="10"/>
      <c r="J10" s="10"/>
      <c r="K10" s="10"/>
    </row>
    <row r="11" spans="1:11" s="9" customFormat="1" ht="13.5">
      <c r="A11" s="14"/>
      <c r="B11" s="16" t="s">
        <v>21</v>
      </c>
      <c r="C11" s="12">
        <v>11.7</v>
      </c>
      <c r="D11" s="12">
        <v>18.2</v>
      </c>
      <c r="E11" s="10">
        <f>0.45+0.1</f>
        <v>0.55</v>
      </c>
      <c r="F11" s="10">
        <v>1.23</v>
      </c>
      <c r="G11" s="15">
        <v>0.05</v>
      </c>
      <c r="H11" s="15"/>
      <c r="I11" s="17">
        <f>C11-E11-G11</f>
        <v>11.099999999999998</v>
      </c>
      <c r="J11" s="17">
        <v>64196.5</v>
      </c>
      <c r="K11" s="17">
        <f>I11*J11*12</f>
        <v>8550973.799999999</v>
      </c>
    </row>
    <row r="12" spans="1:11" s="9" customFormat="1" ht="39.75">
      <c r="A12" s="14"/>
      <c r="B12" s="10" t="s">
        <v>22</v>
      </c>
      <c r="C12" s="12">
        <f>SUM(C13:C14)</f>
        <v>15.940000000000001</v>
      </c>
      <c r="D12" s="12">
        <f>SUM(D13:D14)</f>
        <v>25.58</v>
      </c>
      <c r="E12" s="10"/>
      <c r="F12" s="10"/>
      <c r="G12" s="15"/>
      <c r="H12" s="15"/>
      <c r="I12" s="10"/>
      <c r="J12" s="17"/>
      <c r="K12" s="17"/>
    </row>
    <row r="13" spans="1:11" s="9" customFormat="1" ht="13.5">
      <c r="A13" s="14"/>
      <c r="B13" s="16" t="s">
        <v>20</v>
      </c>
      <c r="C13" s="12">
        <v>0.72</v>
      </c>
      <c r="D13" s="12">
        <v>1.15</v>
      </c>
      <c r="E13" s="10"/>
      <c r="F13" s="10"/>
      <c r="G13" s="15"/>
      <c r="H13" s="15"/>
      <c r="I13" s="10"/>
      <c r="J13" s="17"/>
      <c r="K13" s="17"/>
    </row>
    <row r="14" spans="1:11" s="9" customFormat="1" ht="13.5">
      <c r="A14" s="14"/>
      <c r="B14" s="16" t="s">
        <v>21</v>
      </c>
      <c r="C14" s="12">
        <v>15.22</v>
      </c>
      <c r="D14" s="12">
        <v>24.43</v>
      </c>
      <c r="E14" s="10">
        <v>0.55</v>
      </c>
      <c r="F14" s="10">
        <v>1.23</v>
      </c>
      <c r="G14" s="15">
        <v>0.05</v>
      </c>
      <c r="H14" s="15">
        <v>1.97</v>
      </c>
      <c r="I14" s="17">
        <f>C14-E14-G14-H14</f>
        <v>12.649999999999999</v>
      </c>
      <c r="J14" s="17">
        <v>314065.6</v>
      </c>
      <c r="K14" s="17">
        <f>I14*J14*12</f>
        <v>47675158.07999999</v>
      </c>
    </row>
    <row r="15" spans="1:11" s="9" customFormat="1" ht="65.25">
      <c r="A15" s="14"/>
      <c r="B15" s="10" t="s">
        <v>23</v>
      </c>
      <c r="C15" s="12">
        <f>SUM(C16:C17)</f>
        <v>16.74</v>
      </c>
      <c r="D15" s="12">
        <f>SUM(D16:D17)</f>
        <v>28.25</v>
      </c>
      <c r="E15" s="10"/>
      <c r="F15" s="10"/>
      <c r="G15" s="15"/>
      <c r="H15" s="15"/>
      <c r="I15" s="10"/>
      <c r="J15" s="17"/>
      <c r="K15" s="17"/>
    </row>
    <row r="16" spans="1:11" s="9" customFormat="1" ht="13.5">
      <c r="A16" s="14"/>
      <c r="B16" s="16" t="s">
        <v>20</v>
      </c>
      <c r="C16" s="12">
        <v>0.72</v>
      </c>
      <c r="D16" s="12">
        <v>1.15</v>
      </c>
      <c r="E16" s="10"/>
      <c r="F16" s="10"/>
      <c r="G16" s="15"/>
      <c r="H16" s="15"/>
      <c r="I16" s="10"/>
      <c r="J16" s="17"/>
      <c r="K16" s="17"/>
    </row>
    <row r="17" spans="1:11" s="9" customFormat="1" ht="13.5">
      <c r="A17" s="14"/>
      <c r="B17" s="16" t="s">
        <v>21</v>
      </c>
      <c r="C17" s="12">
        <v>16.02</v>
      </c>
      <c r="D17" s="12">
        <v>27.1</v>
      </c>
      <c r="E17" s="10">
        <v>0.55</v>
      </c>
      <c r="F17" s="10">
        <v>1.23</v>
      </c>
      <c r="G17" s="15">
        <v>0.05</v>
      </c>
      <c r="H17" s="15">
        <v>1.97</v>
      </c>
      <c r="I17" s="17">
        <f>C17-E17-G17-H17</f>
        <v>13.449999999999998</v>
      </c>
      <c r="J17" s="17">
        <v>34148.6</v>
      </c>
      <c r="K17" s="17">
        <f>I17*J17*12</f>
        <v>5511584.039999998</v>
      </c>
    </row>
    <row r="18" spans="3:11" s="3" customFormat="1" ht="13.5">
      <c r="C18" s="4"/>
      <c r="D18" s="4"/>
      <c r="I18" s="18"/>
      <c r="J18" s="19">
        <f>J11+J14+J17</f>
        <v>412410.69999999995</v>
      </c>
      <c r="K18" s="19">
        <f>K11+K14+K17</f>
        <v>61737715.91999999</v>
      </c>
    </row>
    <row r="19" spans="1:4" s="3" customFormat="1" ht="29.25" customHeight="1">
      <c r="A19" s="20" t="s">
        <v>24</v>
      </c>
      <c r="B19" s="21" t="s">
        <v>25</v>
      </c>
      <c r="C19" s="21"/>
      <c r="D19" s="21"/>
    </row>
    <row r="20" spans="3:11" s="3" customFormat="1" ht="13.5">
      <c r="C20" s="4"/>
      <c r="D20" s="4"/>
      <c r="I20" s="22" t="s">
        <v>26</v>
      </c>
      <c r="J20" s="23">
        <v>10.31</v>
      </c>
      <c r="K20" s="19">
        <f>J20*J18*12</f>
        <v>51023451.804</v>
      </c>
    </row>
    <row r="21" spans="3:11" s="3" customFormat="1" ht="13.5">
      <c r="C21" s="4"/>
      <c r="D21" s="4"/>
      <c r="I21" s="18" t="s">
        <v>27</v>
      </c>
      <c r="J21" s="23">
        <v>8.6</v>
      </c>
      <c r="K21" s="19">
        <f>J18*8.6*12</f>
        <v>42560784.239999995</v>
      </c>
    </row>
    <row r="22" spans="3:11" s="3" customFormat="1" ht="13.5">
      <c r="C22" s="4"/>
      <c r="D22" s="4"/>
      <c r="I22" s="18" t="s">
        <v>28</v>
      </c>
      <c r="J22" s="18"/>
      <c r="K22" s="19">
        <f>K20-K21</f>
        <v>8462667.564000003</v>
      </c>
    </row>
    <row r="23" spans="2:4" s="3" customFormat="1" ht="13.5">
      <c r="B23" s="3" t="s">
        <v>29</v>
      </c>
      <c r="C23" s="4"/>
      <c r="D23" s="4" t="s">
        <v>30</v>
      </c>
    </row>
  </sheetData>
  <sheetProtection selectLockedCells="1" selectUnlockedCells="1"/>
  <mergeCells count="12">
    <mergeCell ref="A4:D4"/>
    <mergeCell ref="A6:A8"/>
    <mergeCell ref="B6:B8"/>
    <mergeCell ref="C6:D6"/>
    <mergeCell ref="E6:H6"/>
    <mergeCell ref="I6:I7"/>
    <mergeCell ref="J6:J7"/>
    <mergeCell ref="K6:K7"/>
    <mergeCell ref="C7:D7"/>
    <mergeCell ref="F7:G7"/>
    <mergeCell ref="A9:A17"/>
    <mergeCell ref="B19:D19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11.625" style="26" customWidth="1"/>
    <col min="2" max="2" width="0" style="26" hidden="1" customWidth="1"/>
    <col min="3" max="3" width="9.875" style="26" customWidth="1"/>
    <col min="4" max="4" width="9.125" style="26" customWidth="1"/>
    <col min="5" max="6" width="10.125" style="26" customWidth="1"/>
    <col min="7" max="7" width="10.375" style="26" customWidth="1"/>
    <col min="8" max="8" width="9.125" style="26" customWidth="1"/>
    <col min="9" max="10" width="10.125" style="26" customWidth="1"/>
    <col min="11" max="11" width="10.375" style="26" customWidth="1"/>
    <col min="12" max="12" width="9.125" style="26" customWidth="1"/>
    <col min="13" max="13" width="9.875" style="26" customWidth="1"/>
    <col min="14" max="14" width="10.125" style="26" customWidth="1"/>
    <col min="15" max="15" width="10.375" style="26" customWidth="1"/>
    <col min="16" max="16" width="9.125" style="26" customWidth="1"/>
    <col min="17" max="17" width="9.625" style="26" customWidth="1"/>
    <col min="18" max="18" width="10.125" style="26" customWidth="1"/>
    <col min="19" max="19" width="10.25390625" style="26" customWidth="1"/>
    <col min="20" max="20" width="9.125" style="26" customWidth="1"/>
    <col min="21" max="22" width="10.125" style="26" customWidth="1"/>
    <col min="23" max="23" width="10.625" style="26" customWidth="1"/>
    <col min="24" max="24" width="9.125" style="26" customWidth="1"/>
    <col min="25" max="25" width="10.00390625" style="26" customWidth="1"/>
    <col min="26" max="26" width="10.125" style="26" customWidth="1"/>
    <col min="27" max="27" width="10.00390625" style="26" customWidth="1"/>
    <col min="28" max="28" width="9.125" style="26" customWidth="1"/>
    <col min="29" max="29" width="9.75390625" style="26" customWidth="1"/>
    <col min="30" max="30" width="10.125" style="26" customWidth="1"/>
    <col min="31" max="31" width="9.875" style="26" customWidth="1"/>
    <col min="32" max="32" width="9.125" style="26" customWidth="1"/>
    <col min="33" max="33" width="9.75390625" style="26" customWidth="1"/>
    <col min="34" max="34" width="10.125" style="26" customWidth="1"/>
    <col min="35" max="16384" width="9.125" style="26" customWidth="1"/>
  </cols>
  <sheetData>
    <row r="1" spans="3:34" s="9" customFormat="1" ht="15" customHeight="1">
      <c r="C1" s="30"/>
      <c r="D1" s="49"/>
      <c r="E1" s="49"/>
      <c r="F1" s="58"/>
      <c r="G1" s="45"/>
      <c r="H1" s="45"/>
      <c r="I1" s="45"/>
      <c r="J1" s="58"/>
      <c r="N1" s="58"/>
      <c r="R1" s="58"/>
      <c r="V1" s="58"/>
      <c r="Z1" s="58"/>
      <c r="AD1" s="58"/>
      <c r="AF1" s="30"/>
      <c r="AG1" s="49" t="s">
        <v>81</v>
      </c>
      <c r="AH1" s="49"/>
    </row>
    <row r="2" spans="3:34" s="9" customFormat="1" ht="15" customHeight="1">
      <c r="C2" s="49"/>
      <c r="D2" s="49"/>
      <c r="E2" s="49"/>
      <c r="F2" s="58"/>
      <c r="G2" s="45"/>
      <c r="H2" s="45"/>
      <c r="I2" s="45"/>
      <c r="J2" s="58"/>
      <c r="N2" s="58"/>
      <c r="R2" s="58"/>
      <c r="V2" s="58"/>
      <c r="Z2" s="58"/>
      <c r="AD2" s="58"/>
      <c r="AF2" s="49" t="s">
        <v>82</v>
      </c>
      <c r="AG2" s="49"/>
      <c r="AH2" s="49"/>
    </row>
    <row r="3" spans="3:9" s="9" customFormat="1" ht="15" customHeight="1">
      <c r="C3" s="30"/>
      <c r="G3" s="45"/>
      <c r="H3" s="45"/>
      <c r="I3" s="45"/>
    </row>
    <row r="4" spans="1:34" s="9" customFormat="1" ht="12.75" customHeight="1" hidden="1">
      <c r="A4" s="3" t="s">
        <v>24</v>
      </c>
      <c r="B4" s="3" t="s">
        <v>79</v>
      </c>
      <c r="C4" s="34"/>
      <c r="D4" s="34"/>
      <c r="E4" s="35"/>
      <c r="F4" s="35"/>
      <c r="G4" s="47"/>
      <c r="H4" s="47"/>
      <c r="I4" s="45"/>
      <c r="J4" s="35"/>
      <c r="N4" s="35"/>
      <c r="R4" s="35"/>
      <c r="V4" s="35"/>
      <c r="Z4" s="35"/>
      <c r="AD4" s="35"/>
      <c r="AH4" s="35"/>
    </row>
    <row r="5" spans="2:34" s="9" customFormat="1" ht="12.75" customHeight="1" hidden="1">
      <c r="B5" s="36" t="s">
        <v>80</v>
      </c>
      <c r="C5" s="36"/>
      <c r="D5" s="36"/>
      <c r="E5" s="36"/>
      <c r="F5" s="59"/>
      <c r="G5" s="45"/>
      <c r="H5" s="45"/>
      <c r="I5" s="45"/>
      <c r="J5" s="59"/>
      <c r="N5" s="59"/>
      <c r="R5" s="59"/>
      <c r="V5" s="59"/>
      <c r="Z5" s="59"/>
      <c r="AD5" s="59"/>
      <c r="AH5" s="59"/>
    </row>
    <row r="6" spans="1:34" s="61" customFormat="1" ht="27" customHeight="1">
      <c r="A6" s="60" t="s">
        <v>100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</row>
    <row r="7" spans="1:34" s="3" customFormat="1" ht="30" customHeight="1">
      <c r="A7" s="43"/>
      <c r="B7" s="43"/>
      <c r="C7" s="43"/>
      <c r="D7" s="43"/>
      <c r="E7" s="43"/>
      <c r="F7" s="43"/>
      <c r="G7" s="42"/>
      <c r="H7" s="42"/>
      <c r="I7" s="42"/>
      <c r="J7" s="43"/>
      <c r="N7" s="43"/>
      <c r="R7" s="43"/>
      <c r="V7" s="43"/>
      <c r="Z7" s="43"/>
      <c r="AD7" s="43"/>
      <c r="AH7" s="43"/>
    </row>
    <row r="8" spans="1:34" ht="15" customHeight="1">
      <c r="A8" s="62" t="s">
        <v>101</v>
      </c>
      <c r="B8" s="63"/>
      <c r="C8" s="64" t="s">
        <v>102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</row>
    <row r="9" spans="1:34" ht="15" customHeight="1">
      <c r="A9" s="62"/>
      <c r="B9" s="63"/>
      <c r="C9" s="64">
        <v>1</v>
      </c>
      <c r="D9" s="64"/>
      <c r="E9" s="64"/>
      <c r="F9" s="64"/>
      <c r="G9" s="64"/>
      <c r="H9" s="64"/>
      <c r="I9" s="64"/>
      <c r="J9" s="64"/>
      <c r="K9" s="64">
        <v>2</v>
      </c>
      <c r="L9" s="64"/>
      <c r="M9" s="64"/>
      <c r="N9" s="64"/>
      <c r="O9" s="64"/>
      <c r="P9" s="64"/>
      <c r="Q9" s="64"/>
      <c r="R9" s="64"/>
      <c r="S9" s="64">
        <v>3</v>
      </c>
      <c r="T9" s="64"/>
      <c r="U9" s="64"/>
      <c r="V9" s="64"/>
      <c r="W9" s="64"/>
      <c r="X9" s="64"/>
      <c r="Y9" s="64"/>
      <c r="Z9" s="64"/>
      <c r="AA9" s="64" t="s">
        <v>103</v>
      </c>
      <c r="AB9" s="64"/>
      <c r="AC9" s="64"/>
      <c r="AD9" s="64"/>
      <c r="AE9" s="64"/>
      <c r="AF9" s="64"/>
      <c r="AG9" s="64"/>
      <c r="AH9" s="64"/>
    </row>
    <row r="10" spans="1:34" ht="15.75" customHeight="1">
      <c r="A10" s="62"/>
      <c r="B10" s="63"/>
      <c r="C10" s="62" t="s">
        <v>104</v>
      </c>
      <c r="D10" s="62"/>
      <c r="E10" s="62"/>
      <c r="F10" s="62"/>
      <c r="G10" s="62" t="s">
        <v>105</v>
      </c>
      <c r="H10" s="62"/>
      <c r="I10" s="62"/>
      <c r="J10" s="62"/>
      <c r="K10" s="62" t="s">
        <v>104</v>
      </c>
      <c r="L10" s="62"/>
      <c r="M10" s="62"/>
      <c r="N10" s="62"/>
      <c r="O10" s="62" t="s">
        <v>105</v>
      </c>
      <c r="P10" s="62"/>
      <c r="Q10" s="62"/>
      <c r="R10" s="62"/>
      <c r="S10" s="62" t="s">
        <v>104</v>
      </c>
      <c r="T10" s="62"/>
      <c r="U10" s="62"/>
      <c r="V10" s="62"/>
      <c r="W10" s="62" t="s">
        <v>105</v>
      </c>
      <c r="X10" s="62"/>
      <c r="Y10" s="62"/>
      <c r="Z10" s="62"/>
      <c r="AA10" s="62" t="s">
        <v>104</v>
      </c>
      <c r="AB10" s="62"/>
      <c r="AC10" s="62"/>
      <c r="AD10" s="62"/>
      <c r="AE10" s="62" t="s">
        <v>105</v>
      </c>
      <c r="AF10" s="62"/>
      <c r="AG10" s="62"/>
      <c r="AH10" s="62"/>
    </row>
    <row r="11" spans="1:34" ht="57">
      <c r="A11" s="62"/>
      <c r="B11" s="63"/>
      <c r="C11" s="62" t="s">
        <v>106</v>
      </c>
      <c r="D11" s="62" t="s">
        <v>107</v>
      </c>
      <c r="E11" s="62" t="s">
        <v>108</v>
      </c>
      <c r="F11" s="62" t="s">
        <v>109</v>
      </c>
      <c r="G11" s="62" t="s">
        <v>106</v>
      </c>
      <c r="H11" s="62" t="s">
        <v>107</v>
      </c>
      <c r="I11" s="62" t="s">
        <v>108</v>
      </c>
      <c r="J11" s="62" t="s">
        <v>109</v>
      </c>
      <c r="K11" s="62" t="s">
        <v>106</v>
      </c>
      <c r="L11" s="62" t="s">
        <v>107</v>
      </c>
      <c r="M11" s="62" t="s">
        <v>108</v>
      </c>
      <c r="N11" s="62" t="s">
        <v>109</v>
      </c>
      <c r="O11" s="62" t="s">
        <v>106</v>
      </c>
      <c r="P11" s="62" t="s">
        <v>107</v>
      </c>
      <c r="Q11" s="62" t="s">
        <v>108</v>
      </c>
      <c r="R11" s="62" t="s">
        <v>109</v>
      </c>
      <c r="S11" s="62" t="s">
        <v>106</v>
      </c>
      <c r="T11" s="62" t="s">
        <v>107</v>
      </c>
      <c r="U11" s="62" t="s">
        <v>108</v>
      </c>
      <c r="V11" s="62" t="s">
        <v>109</v>
      </c>
      <c r="W11" s="62" t="s">
        <v>106</v>
      </c>
      <c r="X11" s="62" t="s">
        <v>107</v>
      </c>
      <c r="Y11" s="62" t="s">
        <v>108</v>
      </c>
      <c r="Z11" s="62" t="s">
        <v>109</v>
      </c>
      <c r="AA11" s="62" t="s">
        <v>106</v>
      </c>
      <c r="AB11" s="62" t="s">
        <v>107</v>
      </c>
      <c r="AC11" s="62" t="s">
        <v>108</v>
      </c>
      <c r="AD11" s="62" t="s">
        <v>109</v>
      </c>
      <c r="AE11" s="62" t="s">
        <v>106</v>
      </c>
      <c r="AF11" s="62" t="s">
        <v>107</v>
      </c>
      <c r="AG11" s="62" t="s">
        <v>108</v>
      </c>
      <c r="AH11" s="62" t="s">
        <v>109</v>
      </c>
    </row>
    <row r="12" spans="1:34" ht="43.5">
      <c r="A12" s="65">
        <v>1</v>
      </c>
      <c r="B12" s="65">
        <v>160</v>
      </c>
      <c r="C12" s="65">
        <v>167</v>
      </c>
      <c r="D12" s="65">
        <f>A12*C12</f>
        <v>167</v>
      </c>
      <c r="E12" s="65">
        <v>1.62</v>
      </c>
      <c r="F12" s="66">
        <f>D12*E12</f>
        <v>270.54</v>
      </c>
      <c r="G12" s="65">
        <v>174</v>
      </c>
      <c r="H12" s="65">
        <f aca="true" t="shared" si="0" ref="H12:H19">A12*G12</f>
        <v>174</v>
      </c>
      <c r="I12" s="65">
        <v>1.62</v>
      </c>
      <c r="J12" s="66">
        <f>H12*I12</f>
        <v>281.88</v>
      </c>
      <c r="K12" s="65">
        <v>196</v>
      </c>
      <c r="L12" s="65">
        <f aca="true" t="shared" si="1" ref="L12:L19">A12*K12</f>
        <v>196</v>
      </c>
      <c r="M12" s="65">
        <v>1.62</v>
      </c>
      <c r="N12" s="66">
        <f>L12*M12</f>
        <v>317.52000000000004</v>
      </c>
      <c r="O12" s="65">
        <v>203</v>
      </c>
      <c r="P12" s="65">
        <f aca="true" t="shared" si="2" ref="P12:P19">A12*O12</f>
        <v>203</v>
      </c>
      <c r="Q12" s="65">
        <v>1.62</v>
      </c>
      <c r="R12" s="66">
        <f>P12*Q12</f>
        <v>328.86</v>
      </c>
      <c r="S12" s="65">
        <v>213</v>
      </c>
      <c r="T12" s="65">
        <f aca="true" t="shared" si="3" ref="T12:T19">A12*S12</f>
        <v>213</v>
      </c>
      <c r="U12" s="65">
        <v>1.62</v>
      </c>
      <c r="V12" s="66">
        <f>T12*U12</f>
        <v>345.06</v>
      </c>
      <c r="W12" s="65">
        <v>220</v>
      </c>
      <c r="X12" s="65">
        <f aca="true" t="shared" si="4" ref="X12:X19">A12*W12</f>
        <v>220</v>
      </c>
      <c r="Y12" s="65">
        <v>1.62</v>
      </c>
      <c r="Z12" s="66">
        <f>X12*Y12</f>
        <v>356.40000000000003</v>
      </c>
      <c r="AA12" s="65">
        <v>226</v>
      </c>
      <c r="AB12" s="65">
        <f aca="true" t="shared" si="5" ref="AB12:AB19">A12*AA12</f>
        <v>226</v>
      </c>
      <c r="AC12" s="65">
        <v>1.62</v>
      </c>
      <c r="AD12" s="66">
        <f>AB12*AC12</f>
        <v>366.12</v>
      </c>
      <c r="AE12" s="65">
        <v>233</v>
      </c>
      <c r="AF12" s="65">
        <f aca="true" t="shared" si="6" ref="AF12:AF19">A12*AE12</f>
        <v>233</v>
      </c>
      <c r="AG12" s="65">
        <v>1.62</v>
      </c>
      <c r="AH12" s="66">
        <f>AF12*AG12</f>
        <v>377.46000000000004</v>
      </c>
    </row>
    <row r="13" spans="1:34" ht="43.5">
      <c r="A13" s="65">
        <v>2</v>
      </c>
      <c r="B13" s="65">
        <v>190</v>
      </c>
      <c r="C13" s="65">
        <f>106</f>
        <v>106</v>
      </c>
      <c r="D13" s="65">
        <f aca="true" t="shared" si="7" ref="D13:D19">A13*C13</f>
        <v>212</v>
      </c>
      <c r="E13" s="65">
        <v>1.62</v>
      </c>
      <c r="F13" s="66">
        <f aca="true" t="shared" si="8" ref="F13:F19">D13*E13</f>
        <v>343.44</v>
      </c>
      <c r="G13" s="65">
        <v>113</v>
      </c>
      <c r="H13" s="65">
        <f t="shared" si="0"/>
        <v>226</v>
      </c>
      <c r="I13" s="65">
        <v>1.62</v>
      </c>
      <c r="J13" s="66">
        <f aca="true" t="shared" si="9" ref="J13:J19">H13*I13</f>
        <v>366.12</v>
      </c>
      <c r="K13" s="65">
        <v>124</v>
      </c>
      <c r="L13" s="65">
        <f t="shared" si="1"/>
        <v>248</v>
      </c>
      <c r="M13" s="65">
        <v>1.62</v>
      </c>
      <c r="N13" s="66">
        <f aca="true" t="shared" si="10" ref="N13:N20">L13*M13</f>
        <v>401.76000000000005</v>
      </c>
      <c r="O13" s="65">
        <v>131</v>
      </c>
      <c r="P13" s="65">
        <f t="shared" si="2"/>
        <v>262</v>
      </c>
      <c r="Q13" s="65">
        <v>1.62</v>
      </c>
      <c r="R13" s="66">
        <f aca="true" t="shared" si="11" ref="R13:R20">P13*Q13</f>
        <v>424.44000000000005</v>
      </c>
      <c r="S13" s="65">
        <v>135</v>
      </c>
      <c r="T13" s="65">
        <f t="shared" si="3"/>
        <v>270</v>
      </c>
      <c r="U13" s="65">
        <v>1.62</v>
      </c>
      <c r="V13" s="66">
        <f aca="true" t="shared" si="12" ref="V13:V20">T13*U13</f>
        <v>437.40000000000003</v>
      </c>
      <c r="W13" s="65">
        <v>142</v>
      </c>
      <c r="X13" s="65">
        <f t="shared" si="4"/>
        <v>284</v>
      </c>
      <c r="Y13" s="65">
        <v>1.62</v>
      </c>
      <c r="Z13" s="66">
        <f aca="true" t="shared" si="13" ref="Z13:Z20">X13*Y13</f>
        <v>460.08000000000004</v>
      </c>
      <c r="AA13" s="65">
        <v>143</v>
      </c>
      <c r="AB13" s="65">
        <f t="shared" si="5"/>
        <v>286</v>
      </c>
      <c r="AC13" s="65">
        <v>1.62</v>
      </c>
      <c r="AD13" s="66">
        <f aca="true" t="shared" si="14" ref="AD13:AD20">AB13*AC13</f>
        <v>463.32000000000005</v>
      </c>
      <c r="AE13" s="65">
        <v>150</v>
      </c>
      <c r="AF13" s="65">
        <f t="shared" si="6"/>
        <v>300</v>
      </c>
      <c r="AG13" s="65">
        <v>1.62</v>
      </c>
      <c r="AH13" s="66">
        <f aca="true" t="shared" si="15" ref="AH13:AH20">AF13*AG13</f>
        <v>486.00000000000006</v>
      </c>
    </row>
    <row r="14" spans="1:34" ht="43.5">
      <c r="A14" s="65">
        <v>3</v>
      </c>
      <c r="B14" s="65">
        <v>230</v>
      </c>
      <c r="C14" s="65">
        <v>84</v>
      </c>
      <c r="D14" s="65">
        <f t="shared" si="7"/>
        <v>252</v>
      </c>
      <c r="E14" s="65">
        <v>1.62</v>
      </c>
      <c r="F14" s="66">
        <f t="shared" si="8"/>
        <v>408.24</v>
      </c>
      <c r="G14" s="65">
        <v>91</v>
      </c>
      <c r="H14" s="65">
        <f t="shared" si="0"/>
        <v>273</v>
      </c>
      <c r="I14" s="65">
        <v>1.62</v>
      </c>
      <c r="J14" s="66">
        <f t="shared" si="9"/>
        <v>442.26000000000005</v>
      </c>
      <c r="K14" s="65">
        <v>98</v>
      </c>
      <c r="L14" s="65">
        <f t="shared" si="1"/>
        <v>294</v>
      </c>
      <c r="M14" s="65">
        <v>1.62</v>
      </c>
      <c r="N14" s="66">
        <f t="shared" si="10"/>
        <v>476.28000000000003</v>
      </c>
      <c r="O14" s="65">
        <v>105</v>
      </c>
      <c r="P14" s="65">
        <f t="shared" si="2"/>
        <v>315</v>
      </c>
      <c r="Q14" s="65">
        <v>1.62</v>
      </c>
      <c r="R14" s="66">
        <f t="shared" si="11"/>
        <v>510.3</v>
      </c>
      <c r="S14" s="65">
        <v>106</v>
      </c>
      <c r="T14" s="65">
        <f t="shared" si="3"/>
        <v>318</v>
      </c>
      <c r="U14" s="65">
        <v>1.62</v>
      </c>
      <c r="V14" s="66">
        <f t="shared" si="12"/>
        <v>515.1600000000001</v>
      </c>
      <c r="W14" s="65">
        <v>113</v>
      </c>
      <c r="X14" s="65">
        <f t="shared" si="4"/>
        <v>339</v>
      </c>
      <c r="Y14" s="65">
        <v>1.62</v>
      </c>
      <c r="Z14" s="66">
        <f t="shared" si="13"/>
        <v>549.1800000000001</v>
      </c>
      <c r="AA14" s="65">
        <v>112</v>
      </c>
      <c r="AB14" s="65">
        <f t="shared" si="5"/>
        <v>336</v>
      </c>
      <c r="AC14" s="65">
        <v>1.62</v>
      </c>
      <c r="AD14" s="66">
        <f t="shared" si="14"/>
        <v>544.32</v>
      </c>
      <c r="AE14" s="65">
        <v>119</v>
      </c>
      <c r="AF14" s="65">
        <f t="shared" si="6"/>
        <v>357</v>
      </c>
      <c r="AG14" s="65">
        <v>1.62</v>
      </c>
      <c r="AH14" s="66">
        <f t="shared" si="15"/>
        <v>578.34</v>
      </c>
    </row>
    <row r="15" spans="1:34" ht="43.5">
      <c r="A15" s="65">
        <v>4</v>
      </c>
      <c r="B15" s="65">
        <v>260</v>
      </c>
      <c r="C15" s="65">
        <v>69</v>
      </c>
      <c r="D15" s="65">
        <f t="shared" si="7"/>
        <v>276</v>
      </c>
      <c r="E15" s="65">
        <v>1.62</v>
      </c>
      <c r="F15" s="66">
        <f t="shared" si="8"/>
        <v>447.12</v>
      </c>
      <c r="G15" s="65">
        <v>76</v>
      </c>
      <c r="H15" s="65">
        <f t="shared" si="0"/>
        <v>304</v>
      </c>
      <c r="I15" s="65">
        <v>1.62</v>
      </c>
      <c r="J15" s="66">
        <f t="shared" si="9"/>
        <v>492.48</v>
      </c>
      <c r="K15" s="65">
        <v>81</v>
      </c>
      <c r="L15" s="65">
        <f t="shared" si="1"/>
        <v>324</v>
      </c>
      <c r="M15" s="65">
        <v>1.62</v>
      </c>
      <c r="N15" s="66">
        <f t="shared" si="10"/>
        <v>524.88</v>
      </c>
      <c r="O15" s="65">
        <v>88</v>
      </c>
      <c r="P15" s="65">
        <f t="shared" si="2"/>
        <v>352</v>
      </c>
      <c r="Q15" s="65">
        <v>1.62</v>
      </c>
      <c r="R15" s="66">
        <f t="shared" si="11"/>
        <v>570.24</v>
      </c>
      <c r="S15" s="65">
        <v>88</v>
      </c>
      <c r="T15" s="65">
        <f t="shared" si="3"/>
        <v>352</v>
      </c>
      <c r="U15" s="65">
        <v>1.62</v>
      </c>
      <c r="V15" s="66">
        <f t="shared" si="12"/>
        <v>570.24</v>
      </c>
      <c r="W15" s="65">
        <v>95</v>
      </c>
      <c r="X15" s="65">
        <f t="shared" si="4"/>
        <v>380</v>
      </c>
      <c r="Y15" s="65">
        <v>1.62</v>
      </c>
      <c r="Z15" s="66">
        <f t="shared" si="13"/>
        <v>615.6</v>
      </c>
      <c r="AA15" s="65">
        <v>93</v>
      </c>
      <c r="AB15" s="65">
        <f t="shared" si="5"/>
        <v>372</v>
      </c>
      <c r="AC15" s="65">
        <v>1.62</v>
      </c>
      <c r="AD15" s="66">
        <f t="shared" si="14"/>
        <v>602.64</v>
      </c>
      <c r="AE15" s="65">
        <v>100</v>
      </c>
      <c r="AF15" s="65">
        <f t="shared" si="6"/>
        <v>400</v>
      </c>
      <c r="AG15" s="65">
        <v>1.62</v>
      </c>
      <c r="AH15" s="66">
        <f t="shared" si="15"/>
        <v>648</v>
      </c>
    </row>
    <row r="16" spans="1:34" ht="43.5">
      <c r="A16" s="65">
        <v>5</v>
      </c>
      <c r="B16" s="65">
        <v>300</v>
      </c>
      <c r="C16" s="65">
        <v>61</v>
      </c>
      <c r="D16" s="65">
        <f t="shared" si="7"/>
        <v>305</v>
      </c>
      <c r="E16" s="65">
        <v>1.62</v>
      </c>
      <c r="F16" s="66">
        <f t="shared" si="8"/>
        <v>494.1</v>
      </c>
      <c r="G16" s="65">
        <v>68</v>
      </c>
      <c r="H16" s="65">
        <f t="shared" si="0"/>
        <v>340</v>
      </c>
      <c r="I16" s="65">
        <v>1.62</v>
      </c>
      <c r="J16" s="66">
        <f t="shared" si="9"/>
        <v>550.8000000000001</v>
      </c>
      <c r="K16" s="65">
        <v>71</v>
      </c>
      <c r="L16" s="65">
        <f t="shared" si="1"/>
        <v>355</v>
      </c>
      <c r="M16" s="65">
        <v>1.62</v>
      </c>
      <c r="N16" s="66">
        <f t="shared" si="10"/>
        <v>575.1</v>
      </c>
      <c r="O16" s="65">
        <v>78</v>
      </c>
      <c r="P16" s="65">
        <f t="shared" si="2"/>
        <v>390</v>
      </c>
      <c r="Q16" s="65">
        <v>1.62</v>
      </c>
      <c r="R16" s="66">
        <f t="shared" si="11"/>
        <v>631.8000000000001</v>
      </c>
      <c r="S16" s="65">
        <v>77</v>
      </c>
      <c r="T16" s="65">
        <f t="shared" si="3"/>
        <v>385</v>
      </c>
      <c r="U16" s="65">
        <v>1.62</v>
      </c>
      <c r="V16" s="66">
        <f t="shared" si="12"/>
        <v>623.7</v>
      </c>
      <c r="W16" s="65">
        <v>84</v>
      </c>
      <c r="X16" s="65">
        <f t="shared" si="4"/>
        <v>420</v>
      </c>
      <c r="Y16" s="65">
        <v>1.62</v>
      </c>
      <c r="Z16" s="66">
        <f t="shared" si="13"/>
        <v>680.4000000000001</v>
      </c>
      <c r="AA16" s="65">
        <v>82</v>
      </c>
      <c r="AB16" s="65">
        <f t="shared" si="5"/>
        <v>410</v>
      </c>
      <c r="AC16" s="65">
        <v>1.62</v>
      </c>
      <c r="AD16" s="66">
        <f t="shared" si="14"/>
        <v>664.2</v>
      </c>
      <c r="AE16" s="65">
        <v>89</v>
      </c>
      <c r="AF16" s="65">
        <f t="shared" si="6"/>
        <v>445</v>
      </c>
      <c r="AG16" s="65">
        <v>1.62</v>
      </c>
      <c r="AH16" s="66">
        <f t="shared" si="15"/>
        <v>720.9000000000001</v>
      </c>
    </row>
    <row r="17" spans="1:34" ht="43.5">
      <c r="A17" s="65">
        <v>6</v>
      </c>
      <c r="B17" s="65">
        <v>340</v>
      </c>
      <c r="C17" s="65">
        <v>61</v>
      </c>
      <c r="D17" s="65">
        <f t="shared" si="7"/>
        <v>366</v>
      </c>
      <c r="E17" s="65">
        <v>1.62</v>
      </c>
      <c r="F17" s="66">
        <f t="shared" si="8"/>
        <v>592.9200000000001</v>
      </c>
      <c r="G17" s="65">
        <v>68</v>
      </c>
      <c r="H17" s="65">
        <f t="shared" si="0"/>
        <v>408</v>
      </c>
      <c r="I17" s="65">
        <v>1.62</v>
      </c>
      <c r="J17" s="66">
        <f t="shared" si="9"/>
        <v>660.96</v>
      </c>
      <c r="K17" s="65">
        <v>71</v>
      </c>
      <c r="L17" s="65">
        <f t="shared" si="1"/>
        <v>426</v>
      </c>
      <c r="M17" s="65">
        <v>1.62</v>
      </c>
      <c r="N17" s="66">
        <f t="shared" si="10"/>
        <v>690.12</v>
      </c>
      <c r="O17" s="65">
        <v>78</v>
      </c>
      <c r="P17" s="65">
        <f t="shared" si="2"/>
        <v>468</v>
      </c>
      <c r="Q17" s="65">
        <v>1.62</v>
      </c>
      <c r="R17" s="66">
        <f t="shared" si="11"/>
        <v>758.1600000000001</v>
      </c>
      <c r="S17" s="65">
        <v>77</v>
      </c>
      <c r="T17" s="65">
        <f t="shared" si="3"/>
        <v>462</v>
      </c>
      <c r="U17" s="65">
        <v>1.62</v>
      </c>
      <c r="V17" s="66">
        <f t="shared" si="12"/>
        <v>748.44</v>
      </c>
      <c r="W17" s="65">
        <v>84</v>
      </c>
      <c r="X17" s="65">
        <f t="shared" si="4"/>
        <v>504</v>
      </c>
      <c r="Y17" s="65">
        <v>1.62</v>
      </c>
      <c r="Z17" s="66">
        <f t="shared" si="13"/>
        <v>816.48</v>
      </c>
      <c r="AA17" s="65">
        <v>82</v>
      </c>
      <c r="AB17" s="65">
        <f t="shared" si="5"/>
        <v>492</v>
      </c>
      <c r="AC17" s="65">
        <v>1.62</v>
      </c>
      <c r="AD17" s="66">
        <f t="shared" si="14"/>
        <v>797.0400000000001</v>
      </c>
      <c r="AE17" s="65">
        <v>89</v>
      </c>
      <c r="AF17" s="65">
        <f t="shared" si="6"/>
        <v>534</v>
      </c>
      <c r="AG17" s="65">
        <v>1.62</v>
      </c>
      <c r="AH17" s="66">
        <f t="shared" si="15"/>
        <v>865.08</v>
      </c>
    </row>
    <row r="18" spans="1:34" ht="43.5">
      <c r="A18" s="65">
        <v>7</v>
      </c>
      <c r="B18" s="65">
        <v>380</v>
      </c>
      <c r="C18" s="65">
        <v>61</v>
      </c>
      <c r="D18" s="65">
        <f t="shared" si="7"/>
        <v>427</v>
      </c>
      <c r="E18" s="65">
        <v>1.62</v>
      </c>
      <c r="F18" s="66">
        <f t="shared" si="8"/>
        <v>691.74</v>
      </c>
      <c r="G18" s="65">
        <v>68</v>
      </c>
      <c r="H18" s="65">
        <f t="shared" si="0"/>
        <v>476</v>
      </c>
      <c r="I18" s="65">
        <v>1.62</v>
      </c>
      <c r="J18" s="66">
        <f t="shared" si="9"/>
        <v>771.12</v>
      </c>
      <c r="K18" s="65">
        <v>71</v>
      </c>
      <c r="L18" s="65">
        <f t="shared" si="1"/>
        <v>497</v>
      </c>
      <c r="M18" s="65">
        <v>1.62</v>
      </c>
      <c r="N18" s="66">
        <f t="shared" si="10"/>
        <v>805.1400000000001</v>
      </c>
      <c r="O18" s="65">
        <v>78</v>
      </c>
      <c r="P18" s="65">
        <f t="shared" si="2"/>
        <v>546</v>
      </c>
      <c r="Q18" s="65">
        <v>1.62</v>
      </c>
      <c r="R18" s="66">
        <f t="shared" si="11"/>
        <v>884.5200000000001</v>
      </c>
      <c r="S18" s="65">
        <v>77</v>
      </c>
      <c r="T18" s="65">
        <f t="shared" si="3"/>
        <v>539</v>
      </c>
      <c r="U18" s="65">
        <v>1.62</v>
      </c>
      <c r="V18" s="66">
        <f t="shared" si="12"/>
        <v>873.1800000000001</v>
      </c>
      <c r="W18" s="65">
        <v>84</v>
      </c>
      <c r="X18" s="65">
        <f t="shared" si="4"/>
        <v>588</v>
      </c>
      <c r="Y18" s="65">
        <v>1.62</v>
      </c>
      <c r="Z18" s="66">
        <f t="shared" si="13"/>
        <v>952.5600000000001</v>
      </c>
      <c r="AA18" s="65">
        <v>82</v>
      </c>
      <c r="AB18" s="65">
        <f t="shared" si="5"/>
        <v>574</v>
      </c>
      <c r="AC18" s="65">
        <v>1.62</v>
      </c>
      <c r="AD18" s="66">
        <f t="shared" si="14"/>
        <v>929.8800000000001</v>
      </c>
      <c r="AE18" s="65">
        <v>89</v>
      </c>
      <c r="AF18" s="65">
        <f t="shared" si="6"/>
        <v>623</v>
      </c>
      <c r="AG18" s="65">
        <v>1.62</v>
      </c>
      <c r="AH18" s="66">
        <f t="shared" si="15"/>
        <v>1009.2600000000001</v>
      </c>
    </row>
    <row r="19" spans="1:34" ht="43.5">
      <c r="A19" s="65">
        <v>8</v>
      </c>
      <c r="B19" s="65">
        <v>420</v>
      </c>
      <c r="C19" s="65">
        <v>61</v>
      </c>
      <c r="D19" s="65">
        <f t="shared" si="7"/>
        <v>488</v>
      </c>
      <c r="E19" s="65">
        <v>1.62</v>
      </c>
      <c r="F19" s="66">
        <f t="shared" si="8"/>
        <v>790.5600000000001</v>
      </c>
      <c r="G19" s="65">
        <v>68</v>
      </c>
      <c r="H19" s="65">
        <f t="shared" si="0"/>
        <v>544</v>
      </c>
      <c r="I19" s="65">
        <v>1.62</v>
      </c>
      <c r="J19" s="66">
        <f t="shared" si="9"/>
        <v>881.2800000000001</v>
      </c>
      <c r="K19" s="65">
        <v>71</v>
      </c>
      <c r="L19" s="65">
        <f t="shared" si="1"/>
        <v>568</v>
      </c>
      <c r="M19" s="65">
        <v>1.62</v>
      </c>
      <c r="N19" s="66">
        <f t="shared" si="10"/>
        <v>920.1600000000001</v>
      </c>
      <c r="O19" s="65">
        <v>78</v>
      </c>
      <c r="P19" s="65">
        <f t="shared" si="2"/>
        <v>624</v>
      </c>
      <c r="Q19" s="65">
        <v>1.62</v>
      </c>
      <c r="R19" s="66">
        <f t="shared" si="11"/>
        <v>1010.8800000000001</v>
      </c>
      <c r="S19" s="65">
        <v>77</v>
      </c>
      <c r="T19" s="65">
        <f t="shared" si="3"/>
        <v>616</v>
      </c>
      <c r="U19" s="65">
        <v>1.62</v>
      </c>
      <c r="V19" s="66">
        <f t="shared" si="12"/>
        <v>997.9200000000001</v>
      </c>
      <c r="W19" s="65">
        <v>84</v>
      </c>
      <c r="X19" s="65">
        <f t="shared" si="4"/>
        <v>672</v>
      </c>
      <c r="Y19" s="65">
        <v>1.62</v>
      </c>
      <c r="Z19" s="66">
        <f t="shared" si="13"/>
        <v>1088.64</v>
      </c>
      <c r="AA19" s="65">
        <v>82</v>
      </c>
      <c r="AB19" s="65">
        <f t="shared" si="5"/>
        <v>656</v>
      </c>
      <c r="AC19" s="65">
        <v>1.62</v>
      </c>
      <c r="AD19" s="66">
        <f t="shared" si="14"/>
        <v>1062.72</v>
      </c>
      <c r="AE19" s="65">
        <v>89</v>
      </c>
      <c r="AF19" s="65">
        <f t="shared" si="6"/>
        <v>712</v>
      </c>
      <c r="AG19" s="65">
        <v>1.62</v>
      </c>
      <c r="AH19" s="66">
        <f t="shared" si="15"/>
        <v>1153.44</v>
      </c>
    </row>
    <row r="20" spans="1:34" ht="43.5">
      <c r="A20" s="65" t="s">
        <v>110</v>
      </c>
      <c r="B20" s="65">
        <v>460</v>
      </c>
      <c r="C20" s="65">
        <v>61</v>
      </c>
      <c r="D20" s="65">
        <f>9*C20</f>
        <v>549</v>
      </c>
      <c r="E20" s="65">
        <v>1.62</v>
      </c>
      <c r="F20" s="66">
        <f>D20*E20</f>
        <v>889.3800000000001</v>
      </c>
      <c r="G20" s="65">
        <v>68</v>
      </c>
      <c r="H20" s="65">
        <f>9*G20</f>
        <v>612</v>
      </c>
      <c r="I20" s="65">
        <v>1.62</v>
      </c>
      <c r="J20" s="66">
        <f>H20*I20</f>
        <v>991.44</v>
      </c>
      <c r="K20" s="65">
        <v>71</v>
      </c>
      <c r="L20" s="65">
        <f>9*K20</f>
        <v>639</v>
      </c>
      <c r="M20" s="65">
        <v>1.62</v>
      </c>
      <c r="N20" s="66">
        <f t="shared" si="10"/>
        <v>1035.18</v>
      </c>
      <c r="O20" s="65">
        <v>78</v>
      </c>
      <c r="P20" s="65">
        <f>9*O20</f>
        <v>702</v>
      </c>
      <c r="Q20" s="65">
        <v>1.62</v>
      </c>
      <c r="R20" s="66">
        <f t="shared" si="11"/>
        <v>1137.24</v>
      </c>
      <c r="S20" s="65">
        <v>77</v>
      </c>
      <c r="T20" s="65">
        <f>9*S20</f>
        <v>693</v>
      </c>
      <c r="U20" s="65">
        <v>1.62</v>
      </c>
      <c r="V20" s="66">
        <f t="shared" si="12"/>
        <v>1122.66</v>
      </c>
      <c r="W20" s="65">
        <v>84</v>
      </c>
      <c r="X20" s="65">
        <f>9*W20</f>
        <v>756</v>
      </c>
      <c r="Y20" s="65">
        <v>1.62</v>
      </c>
      <c r="Z20" s="66">
        <f t="shared" si="13"/>
        <v>1224.72</v>
      </c>
      <c r="AA20" s="65">
        <v>82</v>
      </c>
      <c r="AB20" s="65">
        <f>9*AA20</f>
        <v>738</v>
      </c>
      <c r="AC20" s="65">
        <v>1.62</v>
      </c>
      <c r="AD20" s="66">
        <f t="shared" si="14"/>
        <v>1195.5600000000002</v>
      </c>
      <c r="AE20" s="65">
        <v>89</v>
      </c>
      <c r="AF20" s="65">
        <f>9*AE20</f>
        <v>801</v>
      </c>
      <c r="AG20" s="65">
        <v>1.62</v>
      </c>
      <c r="AH20" s="66">
        <f t="shared" si="15"/>
        <v>1297.6200000000001</v>
      </c>
    </row>
    <row r="22" s="61" customFormat="1" ht="17.25">
      <c r="A22" s="61" t="s">
        <v>111</v>
      </c>
    </row>
    <row r="23" s="61" customFormat="1" ht="17.25"/>
    <row r="24" s="61" customFormat="1" ht="17.25"/>
    <row r="25" s="61" customFormat="1" ht="17.25"/>
    <row r="26" spans="1:11" s="67" customFormat="1" ht="17.25">
      <c r="A26" s="67" t="s">
        <v>29</v>
      </c>
      <c r="K26" s="67" t="s">
        <v>30</v>
      </c>
    </row>
  </sheetData>
  <sheetProtection selectLockedCells="1" selectUnlockedCells="1"/>
  <mergeCells count="22">
    <mergeCell ref="D1:E1"/>
    <mergeCell ref="AG1:AH1"/>
    <mergeCell ref="C2:E2"/>
    <mergeCell ref="AF2:AH2"/>
    <mergeCell ref="B5:E5"/>
    <mergeCell ref="A6:AH6"/>
    <mergeCell ref="A7:E7"/>
    <mergeCell ref="A8:A11"/>
    <mergeCell ref="B8:B11"/>
    <mergeCell ref="C8:AH8"/>
    <mergeCell ref="C9:J9"/>
    <mergeCell ref="K9:R9"/>
    <mergeCell ref="S9:Z9"/>
    <mergeCell ref="AA9:AH9"/>
    <mergeCell ref="C10:F10"/>
    <mergeCell ref="G10:J10"/>
    <mergeCell ref="K10:N10"/>
    <mergeCell ref="O10:R10"/>
    <mergeCell ref="S10:V10"/>
    <mergeCell ref="W10:Z10"/>
    <mergeCell ref="AA10:AD10"/>
    <mergeCell ref="AE10:AH1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I10" sqref="I10"/>
    </sheetView>
  </sheetViews>
  <sheetFormatPr defaultColWidth="9.00390625" defaultRowHeight="12.75"/>
  <cols>
    <col min="1" max="1" width="13.75390625" style="1" customWidth="1"/>
    <col min="2" max="2" width="37.25390625" style="1" customWidth="1"/>
    <col min="3" max="4" width="16.75390625" style="2" customWidth="1"/>
    <col min="5" max="16384" width="9.125" style="1" customWidth="1"/>
  </cols>
  <sheetData>
    <row r="1" spans="3:4" s="3" customFormat="1" ht="13.5">
      <c r="C1" s="4"/>
      <c r="D1" s="5" t="s">
        <v>31</v>
      </c>
    </row>
    <row r="2" spans="3:4" s="3" customFormat="1" ht="13.5">
      <c r="C2" s="4"/>
      <c r="D2" s="5" t="s">
        <v>1</v>
      </c>
    </row>
    <row r="3" spans="3:4" s="24" customFormat="1" ht="13.5">
      <c r="C3" s="25"/>
      <c r="D3" s="25"/>
    </row>
    <row r="4" spans="1:6" s="3" customFormat="1" ht="27" customHeight="1">
      <c r="A4" s="6" t="s">
        <v>32</v>
      </c>
      <c r="B4" s="6"/>
      <c r="C4" s="6"/>
      <c r="D4" s="6"/>
      <c r="F4" s="4"/>
    </row>
    <row r="5" spans="1:6" s="3" customFormat="1" ht="13.5">
      <c r="A5" s="7"/>
      <c r="B5" s="7"/>
      <c r="C5" s="7"/>
      <c r="D5" s="7"/>
      <c r="F5" s="5"/>
    </row>
    <row r="6" spans="1:4" s="9" customFormat="1" ht="15" customHeight="1">
      <c r="A6" s="8" t="s">
        <v>3</v>
      </c>
      <c r="B6" s="8" t="s">
        <v>4</v>
      </c>
      <c r="C6" s="8" t="s">
        <v>5</v>
      </c>
      <c r="D6" s="8"/>
    </row>
    <row r="7" spans="1:4" s="9" customFormat="1" ht="38.25" customHeight="1">
      <c r="A7" s="8"/>
      <c r="B7" s="8"/>
      <c r="C7" s="8" t="s">
        <v>33</v>
      </c>
      <c r="D7" s="8"/>
    </row>
    <row r="8" spans="1:4" s="13" customFormat="1" ht="13.5">
      <c r="A8" s="8"/>
      <c r="B8" s="8"/>
      <c r="C8" s="12" t="s">
        <v>34</v>
      </c>
      <c r="D8" s="12" t="s">
        <v>35</v>
      </c>
    </row>
    <row r="9" spans="1:4" s="9" customFormat="1" ht="39" customHeight="1">
      <c r="A9" s="14" t="s">
        <v>36</v>
      </c>
      <c r="B9" s="10" t="s">
        <v>19</v>
      </c>
      <c r="C9" s="12">
        <v>1.07</v>
      </c>
      <c r="D9" s="12">
        <v>1.73</v>
      </c>
    </row>
    <row r="10" spans="1:4" s="9" customFormat="1" ht="53.25" customHeight="1">
      <c r="A10" s="14"/>
      <c r="B10" s="10" t="s">
        <v>22</v>
      </c>
      <c r="C10" s="12">
        <v>1.22</v>
      </c>
      <c r="D10" s="12">
        <v>1.94</v>
      </c>
    </row>
    <row r="11" spans="1:4" s="9" customFormat="1" ht="65.25">
      <c r="A11" s="14"/>
      <c r="B11" s="10" t="s">
        <v>23</v>
      </c>
      <c r="C11" s="12">
        <v>1.47</v>
      </c>
      <c r="D11" s="12">
        <v>2.35</v>
      </c>
    </row>
    <row r="12" spans="3:4" s="3" customFormat="1" ht="13.5">
      <c r="C12" s="4"/>
      <c r="D12" s="4"/>
    </row>
    <row r="13" spans="1:4" s="3" customFormat="1" ht="29.25" customHeight="1">
      <c r="A13" s="20" t="s">
        <v>24</v>
      </c>
      <c r="B13" s="21" t="s">
        <v>25</v>
      </c>
      <c r="C13" s="21"/>
      <c r="D13" s="21"/>
    </row>
    <row r="14" spans="3:4" s="3" customFormat="1" ht="13.5">
      <c r="C14" s="4"/>
      <c r="D14" s="4"/>
    </row>
    <row r="15" spans="3:4" s="3" customFormat="1" ht="13.5">
      <c r="C15" s="4"/>
      <c r="D15" s="4"/>
    </row>
    <row r="16" spans="3:4" s="3" customFormat="1" ht="13.5">
      <c r="C16" s="4"/>
      <c r="D16" s="4"/>
    </row>
    <row r="17" spans="2:4" s="3" customFormat="1" ht="13.5">
      <c r="B17" s="3" t="s">
        <v>29</v>
      </c>
      <c r="C17" s="4"/>
      <c r="D17" s="4" t="s">
        <v>30</v>
      </c>
    </row>
    <row r="18" spans="3:4" s="3" customFormat="1" ht="13.5">
      <c r="C18" s="4"/>
      <c r="D18" s="4"/>
    </row>
    <row r="19" spans="3:4" s="26" customFormat="1" ht="12.75">
      <c r="C19" s="27"/>
      <c r="D19" s="27"/>
    </row>
  </sheetData>
  <sheetProtection selectLockedCells="1" selectUnlockedCells="1"/>
  <mergeCells count="7">
    <mergeCell ref="A4:D4"/>
    <mergeCell ref="A6:A8"/>
    <mergeCell ref="B6:B8"/>
    <mergeCell ref="C6:D6"/>
    <mergeCell ref="C7:D7"/>
    <mergeCell ref="A9:A11"/>
    <mergeCell ref="B13:D13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C16" sqref="C16"/>
    </sheetView>
  </sheetViews>
  <sheetFormatPr defaultColWidth="9.00390625" defaultRowHeight="12.75"/>
  <cols>
    <col min="1" max="1" width="14.00390625" style="1" customWidth="1"/>
    <col min="2" max="2" width="34.25390625" style="1" customWidth="1"/>
    <col min="3" max="4" width="11.375" style="2" customWidth="1"/>
    <col min="5" max="8" width="11.375" style="1" customWidth="1"/>
    <col min="9" max="16384" width="9.125" style="1" customWidth="1"/>
  </cols>
  <sheetData>
    <row r="1" spans="3:8" s="3" customFormat="1" ht="13.5">
      <c r="C1" s="4"/>
      <c r="G1" s="28" t="s">
        <v>37</v>
      </c>
      <c r="H1" s="28"/>
    </row>
    <row r="2" spans="3:8" s="3" customFormat="1" ht="13.5">
      <c r="C2" s="4"/>
      <c r="E2" s="28" t="s">
        <v>1</v>
      </c>
      <c r="F2" s="28"/>
      <c r="G2" s="28"/>
      <c r="H2" s="28"/>
    </row>
    <row r="3" spans="3:4" s="3" customFormat="1" ht="13.5">
      <c r="C3" s="4"/>
      <c r="D3" s="4"/>
    </row>
    <row r="4" spans="1:8" s="3" customFormat="1" ht="27" customHeight="1">
      <c r="A4" s="6" t="s">
        <v>38</v>
      </c>
      <c r="B4" s="6"/>
      <c r="C4" s="6"/>
      <c r="D4" s="6"/>
      <c r="E4" s="6"/>
      <c r="F4" s="6"/>
      <c r="G4" s="6"/>
      <c r="H4" s="6"/>
    </row>
    <row r="5" spans="1:7" s="3" customFormat="1" ht="13.5">
      <c r="A5" s="7"/>
      <c r="B5" s="7"/>
      <c r="C5" s="7"/>
      <c r="D5" s="7"/>
      <c r="E5" s="7"/>
      <c r="F5" s="7"/>
      <c r="G5" s="7"/>
    </row>
    <row r="6" spans="1:8" s="9" customFormat="1" ht="15" customHeight="1">
      <c r="A6" s="8" t="s">
        <v>3</v>
      </c>
      <c r="B6" s="8" t="s">
        <v>4</v>
      </c>
      <c r="C6" s="8" t="s">
        <v>5</v>
      </c>
      <c r="D6" s="8"/>
      <c r="E6" s="8"/>
      <c r="F6" s="8"/>
      <c r="G6" s="8"/>
      <c r="H6" s="8"/>
    </row>
    <row r="7" spans="1:8" s="9" customFormat="1" ht="38.25" customHeight="1">
      <c r="A7" s="8"/>
      <c r="B7" s="8"/>
      <c r="C7" s="12" t="s">
        <v>39</v>
      </c>
      <c r="D7" s="12"/>
      <c r="E7" s="8" t="s">
        <v>40</v>
      </c>
      <c r="F7" s="8"/>
      <c r="G7" s="8" t="s">
        <v>41</v>
      </c>
      <c r="H7" s="8"/>
    </row>
    <row r="8" spans="1:8" s="13" customFormat="1" ht="39">
      <c r="A8" s="8"/>
      <c r="B8" s="8"/>
      <c r="C8" s="12" t="s">
        <v>42</v>
      </c>
      <c r="D8" s="12" t="s">
        <v>43</v>
      </c>
      <c r="E8" s="12" t="s">
        <v>42</v>
      </c>
      <c r="F8" s="12" t="s">
        <v>43</v>
      </c>
      <c r="G8" s="12" t="s">
        <v>42</v>
      </c>
      <c r="H8" s="12" t="s">
        <v>43</v>
      </c>
    </row>
    <row r="9" spans="1:8" s="9" customFormat="1" ht="76.5" customHeight="1">
      <c r="A9" s="14" t="s">
        <v>44</v>
      </c>
      <c r="B9" s="10" t="s">
        <v>45</v>
      </c>
      <c r="C9" s="12">
        <v>6.62</v>
      </c>
      <c r="D9" s="12" t="s">
        <v>46</v>
      </c>
      <c r="E9" s="12">
        <v>10.01</v>
      </c>
      <c r="F9" s="12">
        <v>10.01</v>
      </c>
      <c r="G9" s="12">
        <f>C9*E9</f>
        <v>66.2662</v>
      </c>
      <c r="H9" s="12">
        <f>F9</f>
        <v>10.01</v>
      </c>
    </row>
    <row r="10" spans="1:8" s="9" customFormat="1" ht="75" customHeight="1">
      <c r="A10" s="14"/>
      <c r="B10" s="10" t="s">
        <v>47</v>
      </c>
      <c r="C10" s="12">
        <v>6.75</v>
      </c>
      <c r="D10" s="12"/>
      <c r="E10" s="12">
        <v>10.01</v>
      </c>
      <c r="F10" s="12">
        <v>10.01</v>
      </c>
      <c r="G10" s="12">
        <f>C10*E10</f>
        <v>67.5675</v>
      </c>
      <c r="H10" s="12">
        <f>F10</f>
        <v>10.01</v>
      </c>
    </row>
    <row r="11" spans="1:8" s="9" customFormat="1" ht="65.25">
      <c r="A11" s="14"/>
      <c r="B11" s="10" t="s">
        <v>48</v>
      </c>
      <c r="C11" s="12">
        <v>6.7</v>
      </c>
      <c r="D11" s="12"/>
      <c r="E11" s="12">
        <v>10.01</v>
      </c>
      <c r="F11" s="12">
        <v>10.01</v>
      </c>
      <c r="G11" s="12">
        <f>C11*E11</f>
        <v>67.06700000000001</v>
      </c>
      <c r="H11" s="12">
        <f>F11</f>
        <v>10.01</v>
      </c>
    </row>
    <row r="12" spans="3:4" s="3" customFormat="1" ht="13.5">
      <c r="C12" s="4"/>
      <c r="D12" s="4"/>
    </row>
    <row r="13" spans="3:4" s="3" customFormat="1" ht="13.5">
      <c r="C13" s="4"/>
      <c r="D13" s="4"/>
    </row>
    <row r="14" spans="3:4" s="3" customFormat="1" ht="13.5">
      <c r="C14" s="4"/>
      <c r="D14" s="4"/>
    </row>
    <row r="15" spans="2:8" s="3" customFormat="1" ht="15" customHeight="1">
      <c r="B15" s="3" t="s">
        <v>29</v>
      </c>
      <c r="C15" s="4"/>
      <c r="D15" s="28" t="s">
        <v>30</v>
      </c>
      <c r="E15" s="28"/>
      <c r="F15" s="28"/>
      <c r="G15" s="28"/>
      <c r="H15" s="28"/>
    </row>
    <row r="16" spans="3:4" s="3" customFormat="1" ht="13.5">
      <c r="C16" s="4"/>
      <c r="D16" s="4"/>
    </row>
  </sheetData>
  <sheetProtection selectLockedCells="1" selectUnlockedCells="1"/>
  <mergeCells count="12">
    <mergeCell ref="G1:H1"/>
    <mergeCell ref="E2:H2"/>
    <mergeCell ref="A4:H4"/>
    <mergeCell ref="A6:A8"/>
    <mergeCell ref="B6:B8"/>
    <mergeCell ref="C6:H6"/>
    <mergeCell ref="C7:D7"/>
    <mergeCell ref="E7:F7"/>
    <mergeCell ref="G7:H7"/>
    <mergeCell ref="A9:A11"/>
    <mergeCell ref="D9:D11"/>
    <mergeCell ref="D15:H15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A1">
      <selection activeCell="F26" sqref="F26"/>
    </sheetView>
  </sheetViews>
  <sheetFormatPr defaultColWidth="9.00390625" defaultRowHeight="12.75"/>
  <cols>
    <col min="1" max="1" width="14.875" style="1" customWidth="1"/>
    <col min="2" max="2" width="37.625" style="1" customWidth="1"/>
    <col min="3" max="4" width="10.625" style="2" customWidth="1"/>
    <col min="5" max="8" width="10.625" style="1" customWidth="1"/>
    <col min="9" max="9" width="0" style="1" hidden="1" customWidth="1"/>
    <col min="10" max="16384" width="9.125" style="1" customWidth="1"/>
  </cols>
  <sheetData>
    <row r="1" spans="3:8" s="3" customFormat="1" ht="13.5">
      <c r="C1" s="4"/>
      <c r="G1" s="28" t="s">
        <v>49</v>
      </c>
      <c r="H1" s="28"/>
    </row>
    <row r="2" spans="3:8" s="3" customFormat="1" ht="13.5">
      <c r="C2" s="4"/>
      <c r="E2" s="28" t="s">
        <v>1</v>
      </c>
      <c r="F2" s="28"/>
      <c r="G2" s="28"/>
      <c r="H2" s="28"/>
    </row>
    <row r="3" spans="3:8" s="3" customFormat="1" ht="13.5">
      <c r="C3" s="4"/>
      <c r="E3" s="28"/>
      <c r="F3" s="28"/>
      <c r="G3" s="28"/>
      <c r="H3" s="28"/>
    </row>
    <row r="4" spans="1:8" s="3" customFormat="1" ht="27" customHeight="1">
      <c r="A4" s="6" t="s">
        <v>50</v>
      </c>
      <c r="B4" s="6"/>
      <c r="C4" s="6"/>
      <c r="D4" s="6"/>
      <c r="E4" s="6"/>
      <c r="F4" s="6"/>
      <c r="G4" s="6"/>
      <c r="H4" s="6"/>
    </row>
    <row r="5" spans="3:8" s="3" customFormat="1" ht="13.5">
      <c r="C5" s="4"/>
      <c r="E5" s="28"/>
      <c r="F5" s="28"/>
      <c r="G5" s="28"/>
      <c r="H5" s="28"/>
    </row>
    <row r="6" spans="1:8" s="9" customFormat="1" ht="15" customHeight="1">
      <c r="A6" s="8" t="s">
        <v>3</v>
      </c>
      <c r="B6" s="8" t="s">
        <v>4</v>
      </c>
      <c r="C6" s="8" t="s">
        <v>5</v>
      </c>
      <c r="D6" s="8"/>
      <c r="E6" s="8"/>
      <c r="F6" s="8"/>
      <c r="G6" s="8"/>
      <c r="H6" s="8"/>
    </row>
    <row r="7" spans="1:8" s="9" customFormat="1" ht="42" customHeight="1">
      <c r="A7" s="8"/>
      <c r="B7" s="8"/>
      <c r="C7" s="12" t="s">
        <v>51</v>
      </c>
      <c r="D7" s="12"/>
      <c r="E7" s="8" t="s">
        <v>40</v>
      </c>
      <c r="F7" s="8"/>
      <c r="G7" s="8" t="s">
        <v>41</v>
      </c>
      <c r="H7" s="8"/>
    </row>
    <row r="8" spans="1:8" s="13" customFormat="1" ht="30.75" customHeight="1">
      <c r="A8" s="8"/>
      <c r="B8" s="8"/>
      <c r="C8" s="29" t="s">
        <v>52</v>
      </c>
      <c r="D8" s="29" t="s">
        <v>53</v>
      </c>
      <c r="E8" s="12" t="s">
        <v>52</v>
      </c>
      <c r="F8" s="12" t="s">
        <v>53</v>
      </c>
      <c r="G8" s="12" t="s">
        <v>52</v>
      </c>
      <c r="H8" s="12" t="s">
        <v>53</v>
      </c>
    </row>
    <row r="9" spans="1:8" s="13" customFormat="1" ht="60.75" customHeight="1">
      <c r="A9" s="8"/>
      <c r="B9" s="8"/>
      <c r="C9" s="12" t="s">
        <v>42</v>
      </c>
      <c r="D9" s="12" t="s">
        <v>54</v>
      </c>
      <c r="E9" s="12" t="s">
        <v>42</v>
      </c>
      <c r="F9" s="12" t="s">
        <v>54</v>
      </c>
      <c r="G9" s="12" t="s">
        <v>42</v>
      </c>
      <c r="H9" s="12" t="s">
        <v>54</v>
      </c>
    </row>
    <row r="10" spans="1:9" s="9" customFormat="1" ht="80.25" customHeight="1">
      <c r="A10" s="14" t="s">
        <v>55</v>
      </c>
      <c r="B10" s="10" t="s">
        <v>56</v>
      </c>
      <c r="C10" s="12">
        <v>3.72</v>
      </c>
      <c r="D10" s="12" t="s">
        <v>46</v>
      </c>
      <c r="E10" s="8">
        <v>24.19</v>
      </c>
      <c r="F10" s="8">
        <v>24.19</v>
      </c>
      <c r="G10" s="12">
        <f aca="true" t="shared" si="0" ref="G10:G15">C10*E10</f>
        <v>89.98680000000002</v>
      </c>
      <c r="H10" s="8">
        <f>F10</f>
        <v>24.19</v>
      </c>
      <c r="I10" s="30">
        <f>H10+H13</f>
        <v>84.071932</v>
      </c>
    </row>
    <row r="11" spans="1:9" s="9" customFormat="1" ht="77.25" customHeight="1">
      <c r="A11" s="14"/>
      <c r="B11" s="10" t="s">
        <v>57</v>
      </c>
      <c r="C11" s="12">
        <v>4.15</v>
      </c>
      <c r="D11" s="12"/>
      <c r="E11" s="8">
        <v>24.19</v>
      </c>
      <c r="F11" s="8">
        <v>24.19</v>
      </c>
      <c r="G11" s="12">
        <f t="shared" si="0"/>
        <v>100.38850000000001</v>
      </c>
      <c r="H11" s="8">
        <f>F11</f>
        <v>24.19</v>
      </c>
      <c r="I11" s="30">
        <f>H11+H14</f>
        <v>88.52596</v>
      </c>
    </row>
    <row r="12" spans="1:9" s="9" customFormat="1" ht="78.75" customHeight="1">
      <c r="A12" s="14"/>
      <c r="B12" s="10" t="s">
        <v>58</v>
      </c>
      <c r="C12" s="12">
        <v>4.1</v>
      </c>
      <c r="D12" s="12"/>
      <c r="E12" s="8">
        <v>24.19</v>
      </c>
      <c r="F12" s="8">
        <v>24.19</v>
      </c>
      <c r="G12" s="12">
        <f t="shared" si="0"/>
        <v>99.179</v>
      </c>
      <c r="H12" s="8">
        <f>F12</f>
        <v>24.19</v>
      </c>
      <c r="I12" s="30">
        <f>H12+H15</f>
        <v>88.52596</v>
      </c>
    </row>
    <row r="13" spans="1:8" s="9" customFormat="1" ht="77.25" customHeight="1">
      <c r="A13" s="14" t="s">
        <v>59</v>
      </c>
      <c r="B13" s="10" t="s">
        <v>56</v>
      </c>
      <c r="C13" s="31">
        <v>0.27</v>
      </c>
      <c r="D13" s="32">
        <v>0.0726</v>
      </c>
      <c r="E13" s="33">
        <v>824.82</v>
      </c>
      <c r="F13" s="33">
        <v>824.82</v>
      </c>
      <c r="G13" s="12">
        <f t="shared" si="0"/>
        <v>222.70140000000004</v>
      </c>
      <c r="H13" s="12">
        <f>D13*F13</f>
        <v>59.881932</v>
      </c>
    </row>
    <row r="14" spans="1:8" s="9" customFormat="1" ht="75" customHeight="1">
      <c r="A14" s="14"/>
      <c r="B14" s="10" t="s">
        <v>57</v>
      </c>
      <c r="C14" s="31">
        <v>0.323</v>
      </c>
      <c r="D14" s="32">
        <v>0.078</v>
      </c>
      <c r="E14" s="33">
        <v>824.82</v>
      </c>
      <c r="F14" s="33">
        <v>824.82</v>
      </c>
      <c r="G14" s="12">
        <f t="shared" si="0"/>
        <v>266.41686000000004</v>
      </c>
      <c r="H14" s="12">
        <f>D14*F14</f>
        <v>64.33596</v>
      </c>
    </row>
    <row r="15" spans="1:8" s="9" customFormat="1" ht="75.75" customHeight="1">
      <c r="A15" s="14"/>
      <c r="B15" s="10" t="s">
        <v>58</v>
      </c>
      <c r="C15" s="31">
        <v>0.319</v>
      </c>
      <c r="D15" s="32">
        <v>0.078</v>
      </c>
      <c r="E15" s="33">
        <v>824.82</v>
      </c>
      <c r="F15" s="33">
        <v>824.82</v>
      </c>
      <c r="G15" s="12">
        <f t="shared" si="0"/>
        <v>263.11758000000003</v>
      </c>
      <c r="H15" s="12">
        <f>D15*F15</f>
        <v>64.33596</v>
      </c>
    </row>
    <row r="16" spans="1:9" s="9" customFormat="1" ht="76.5" customHeight="1">
      <c r="A16" s="14" t="s">
        <v>60</v>
      </c>
      <c r="B16" s="10" t="s">
        <v>56</v>
      </c>
      <c r="C16" s="12">
        <v>3.72</v>
      </c>
      <c r="D16" s="12" t="s">
        <v>46</v>
      </c>
      <c r="E16" s="8"/>
      <c r="F16" s="8"/>
      <c r="G16" s="12">
        <f aca="true" t="shared" si="1" ref="G16:H18">G10+G13</f>
        <v>312.68820000000005</v>
      </c>
      <c r="H16" s="12">
        <f t="shared" si="1"/>
        <v>84.071932</v>
      </c>
      <c r="I16" s="30">
        <f>H16+H19</f>
        <v>84.071932</v>
      </c>
    </row>
    <row r="17" spans="1:9" s="9" customFormat="1" ht="75.75" customHeight="1">
      <c r="A17" s="14"/>
      <c r="B17" s="10" t="s">
        <v>57</v>
      </c>
      <c r="C17" s="12">
        <v>4.15</v>
      </c>
      <c r="D17" s="12"/>
      <c r="E17" s="8"/>
      <c r="F17" s="8"/>
      <c r="G17" s="12">
        <f t="shared" si="1"/>
        <v>366.80536000000006</v>
      </c>
      <c r="H17" s="12">
        <f t="shared" si="1"/>
        <v>88.52596</v>
      </c>
      <c r="I17" s="30">
        <f>H17+H20</f>
        <v>88.52596</v>
      </c>
    </row>
    <row r="18" spans="1:9" s="9" customFormat="1" ht="75.75" customHeight="1">
      <c r="A18" s="14"/>
      <c r="B18" s="10" t="s">
        <v>58</v>
      </c>
      <c r="C18" s="12">
        <v>4.1</v>
      </c>
      <c r="D18" s="12"/>
      <c r="E18" s="8"/>
      <c r="F18" s="8"/>
      <c r="G18" s="12">
        <f t="shared" si="1"/>
        <v>362.29658000000006</v>
      </c>
      <c r="H18" s="12">
        <f t="shared" si="1"/>
        <v>88.52596</v>
      </c>
      <c r="I18" s="30">
        <f>H18+H21</f>
        <v>88.52596</v>
      </c>
    </row>
    <row r="19" spans="3:4" s="9" customFormat="1" ht="13.5">
      <c r="C19" s="30"/>
      <c r="D19" s="30"/>
    </row>
    <row r="20" spans="1:4" s="35" customFormat="1" ht="12.75" hidden="1">
      <c r="A20" s="3" t="s">
        <v>24</v>
      </c>
      <c r="B20" s="3" t="s">
        <v>61</v>
      </c>
      <c r="C20" s="34"/>
      <c r="D20" s="34"/>
    </row>
    <row r="21" spans="2:4" s="9" customFormat="1" ht="12.75" customHeight="1" hidden="1">
      <c r="B21" s="35" t="s">
        <v>62</v>
      </c>
      <c r="C21" s="30"/>
      <c r="D21" s="30"/>
    </row>
    <row r="22" spans="2:8" s="9" customFormat="1" ht="12.75" customHeight="1" hidden="1">
      <c r="B22" s="36" t="s">
        <v>63</v>
      </c>
      <c r="C22" s="36"/>
      <c r="D22" s="36"/>
      <c r="E22" s="36"/>
      <c r="F22" s="36"/>
      <c r="G22" s="36"/>
      <c r="H22" s="36"/>
    </row>
    <row r="23" spans="3:4" s="9" customFormat="1" ht="13.5">
      <c r="C23" s="30"/>
      <c r="D23" s="30"/>
    </row>
    <row r="24" spans="3:4" s="9" customFormat="1" ht="13.5">
      <c r="C24" s="30"/>
      <c r="D24" s="30"/>
    </row>
    <row r="25" spans="2:8" s="9" customFormat="1" ht="13.5">
      <c r="B25" s="3" t="s">
        <v>29</v>
      </c>
      <c r="C25" s="4"/>
      <c r="D25" s="28" t="s">
        <v>30</v>
      </c>
      <c r="E25" s="28"/>
      <c r="F25" s="28"/>
      <c r="G25" s="28"/>
      <c r="H25" s="28"/>
    </row>
    <row r="26" spans="3:4" s="37" customFormat="1" ht="12.75">
      <c r="C26" s="38"/>
      <c r="D26" s="38"/>
    </row>
    <row r="27" spans="3:4" s="37" customFormat="1" ht="12.75">
      <c r="C27" s="38"/>
      <c r="D27" s="38"/>
    </row>
    <row r="28" spans="3:4" s="37" customFormat="1" ht="12.75">
      <c r="C28" s="38"/>
      <c r="D28" s="38"/>
    </row>
    <row r="29" spans="3:4" s="37" customFormat="1" ht="12.75">
      <c r="C29" s="38"/>
      <c r="D29" s="38"/>
    </row>
    <row r="30" spans="3:4" s="39" customFormat="1" ht="12.75">
      <c r="C30" s="40"/>
      <c r="D30" s="40"/>
    </row>
    <row r="31" spans="3:4" s="39" customFormat="1" ht="12.75">
      <c r="C31" s="40"/>
      <c r="D31" s="40"/>
    </row>
    <row r="32" spans="3:4" s="39" customFormat="1" ht="12.75">
      <c r="C32" s="40"/>
      <c r="D32" s="40"/>
    </row>
    <row r="33" spans="3:4" s="39" customFormat="1" ht="12.75">
      <c r="C33" s="40"/>
      <c r="D33" s="40"/>
    </row>
  </sheetData>
  <sheetProtection selectLockedCells="1" selectUnlockedCells="1"/>
  <mergeCells count="18">
    <mergeCell ref="G1:H1"/>
    <mergeCell ref="E2:H2"/>
    <mergeCell ref="E3:H3"/>
    <mergeCell ref="A4:H4"/>
    <mergeCell ref="E5:H5"/>
    <mergeCell ref="A6:A9"/>
    <mergeCell ref="B6:B9"/>
    <mergeCell ref="C6:H6"/>
    <mergeCell ref="C7:D7"/>
    <mergeCell ref="E7:F7"/>
    <mergeCell ref="G7:H7"/>
    <mergeCell ref="A10:A12"/>
    <mergeCell ref="D10:D12"/>
    <mergeCell ref="A13:A15"/>
    <mergeCell ref="A16:A18"/>
    <mergeCell ref="D16:D18"/>
    <mergeCell ref="B22:H22"/>
    <mergeCell ref="D25:H25"/>
  </mergeCells>
  <printOptions/>
  <pageMargins left="0.7875" right="0.39375" top="0.5902777777777778" bottom="0.5902777777777778" header="0.5118055555555555" footer="0.5118055555555555"/>
  <pageSetup horizontalDpi="300" verticalDpi="3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6" sqref="A16"/>
    </sheetView>
  </sheetViews>
  <sheetFormatPr defaultColWidth="9.00390625" defaultRowHeight="12.75"/>
  <cols>
    <col min="1" max="1" width="14.375" style="1" customWidth="1"/>
    <col min="2" max="2" width="34.25390625" style="1" customWidth="1"/>
    <col min="3" max="4" width="11.375" style="2" customWidth="1"/>
    <col min="5" max="8" width="11.375" style="1" customWidth="1"/>
    <col min="9" max="16384" width="9.125" style="1" customWidth="1"/>
  </cols>
  <sheetData>
    <row r="1" spans="3:8" s="3" customFormat="1" ht="13.5">
      <c r="C1" s="4"/>
      <c r="G1" s="28" t="s">
        <v>64</v>
      </c>
      <c r="H1" s="28"/>
    </row>
    <row r="2" spans="3:8" s="3" customFormat="1" ht="13.5">
      <c r="C2" s="4"/>
      <c r="E2" s="28" t="s">
        <v>1</v>
      </c>
      <c r="F2" s="28"/>
      <c r="G2" s="28"/>
      <c r="H2" s="28"/>
    </row>
    <row r="3" spans="3:4" s="3" customFormat="1" ht="13.5">
      <c r="C3" s="4"/>
      <c r="D3" s="4"/>
    </row>
    <row r="4" spans="1:8" s="3" customFormat="1" ht="27" customHeight="1">
      <c r="A4" s="6" t="s">
        <v>65</v>
      </c>
      <c r="B4" s="6"/>
      <c r="C4" s="6"/>
      <c r="D4" s="6"/>
      <c r="E4" s="6"/>
      <c r="F4" s="6"/>
      <c r="G4" s="6"/>
      <c r="H4" s="6"/>
    </row>
    <row r="5" spans="1:7" s="3" customFormat="1" ht="13.5">
      <c r="A5" s="7"/>
      <c r="B5" s="7"/>
      <c r="C5" s="7"/>
      <c r="D5" s="7"/>
      <c r="E5" s="7"/>
      <c r="F5" s="7"/>
      <c r="G5" s="7"/>
    </row>
    <row r="6" spans="1:8" s="9" customFormat="1" ht="15" customHeight="1">
      <c r="A6" s="8" t="s">
        <v>3</v>
      </c>
      <c r="B6" s="8" t="s">
        <v>4</v>
      </c>
      <c r="C6" s="8" t="s">
        <v>5</v>
      </c>
      <c r="D6" s="8"/>
      <c r="E6" s="8"/>
      <c r="F6" s="8"/>
      <c r="G6" s="8"/>
      <c r="H6" s="8"/>
    </row>
    <row r="7" spans="1:8" s="9" customFormat="1" ht="38.25" customHeight="1">
      <c r="A7" s="8"/>
      <c r="B7" s="8"/>
      <c r="C7" s="12" t="s">
        <v>39</v>
      </c>
      <c r="D7" s="12"/>
      <c r="E7" s="8" t="s">
        <v>40</v>
      </c>
      <c r="F7" s="8"/>
      <c r="G7" s="8" t="s">
        <v>41</v>
      </c>
      <c r="H7" s="8"/>
    </row>
    <row r="8" spans="1:8" s="13" customFormat="1" ht="39">
      <c r="A8" s="8"/>
      <c r="B8" s="8"/>
      <c r="C8" s="12" t="s">
        <v>42</v>
      </c>
      <c r="D8" s="12" t="s">
        <v>43</v>
      </c>
      <c r="E8" s="12" t="s">
        <v>42</v>
      </c>
      <c r="F8" s="12" t="s">
        <v>43</v>
      </c>
      <c r="G8" s="12" t="s">
        <v>42</v>
      </c>
      <c r="H8" s="12" t="s">
        <v>43</v>
      </c>
    </row>
    <row r="9" spans="1:8" s="9" customFormat="1" ht="66" customHeight="1">
      <c r="A9" s="14" t="s">
        <v>66</v>
      </c>
      <c r="B9" s="10" t="s">
        <v>45</v>
      </c>
      <c r="C9" s="12">
        <v>10.34</v>
      </c>
      <c r="D9" s="12"/>
      <c r="E9" s="12">
        <v>9.06</v>
      </c>
      <c r="F9" s="12">
        <v>9.06</v>
      </c>
      <c r="G9" s="12">
        <f>C9*E9</f>
        <v>93.6804</v>
      </c>
      <c r="H9" s="12">
        <f>F9</f>
        <v>9.06</v>
      </c>
    </row>
    <row r="10" spans="1:8" s="9" customFormat="1" ht="66">
      <c r="A10" s="14"/>
      <c r="B10" s="10" t="s">
        <v>47</v>
      </c>
      <c r="C10" s="12">
        <v>10.9</v>
      </c>
      <c r="D10" s="12"/>
      <c r="E10" s="12">
        <v>9.06</v>
      </c>
      <c r="F10" s="12">
        <v>9.06</v>
      </c>
      <c r="G10" s="12">
        <f>C10*E10</f>
        <v>98.754</v>
      </c>
      <c r="H10" s="12">
        <f>F10</f>
        <v>9.06</v>
      </c>
    </row>
    <row r="11" spans="1:8" s="9" customFormat="1" ht="65.25">
      <c r="A11" s="14"/>
      <c r="B11" s="10" t="s">
        <v>48</v>
      </c>
      <c r="C11" s="12">
        <v>10.8</v>
      </c>
      <c r="D11" s="12"/>
      <c r="E11" s="12">
        <v>9.06</v>
      </c>
      <c r="F11" s="12">
        <v>9.06</v>
      </c>
      <c r="G11" s="12">
        <f>C11*E11</f>
        <v>97.84800000000001</v>
      </c>
      <c r="H11" s="12">
        <f>F11</f>
        <v>9.06</v>
      </c>
    </row>
    <row r="12" spans="3:4" s="3" customFormat="1" ht="13.5">
      <c r="C12" s="4"/>
      <c r="D12" s="4"/>
    </row>
    <row r="13" spans="1:4" s="3" customFormat="1" ht="12.75" hidden="1">
      <c r="A13" s="3" t="s">
        <v>24</v>
      </c>
      <c r="B13" s="3" t="s">
        <v>61</v>
      </c>
      <c r="C13" s="4"/>
      <c r="D13" s="4"/>
    </row>
    <row r="14" spans="3:4" s="3" customFormat="1" ht="13.5">
      <c r="C14" s="4"/>
      <c r="D14" s="4"/>
    </row>
    <row r="15" spans="3:4" s="3" customFormat="1" ht="13.5">
      <c r="C15" s="4"/>
      <c r="D15" s="4"/>
    </row>
    <row r="16" spans="2:8" s="3" customFormat="1" ht="15" customHeight="1">
      <c r="B16" s="3" t="s">
        <v>29</v>
      </c>
      <c r="C16" s="4"/>
      <c r="D16" s="28" t="s">
        <v>30</v>
      </c>
      <c r="E16" s="28"/>
      <c r="F16" s="28"/>
      <c r="G16" s="28"/>
      <c r="H16" s="28"/>
    </row>
    <row r="17" spans="3:4" s="3" customFormat="1" ht="13.5">
      <c r="C17" s="4"/>
      <c r="D17" s="4"/>
    </row>
    <row r="18" spans="3:4" s="3" customFormat="1" ht="13.5">
      <c r="C18" s="4"/>
      <c r="D18" s="4"/>
    </row>
    <row r="19" spans="3:4" s="3" customFormat="1" ht="13.5">
      <c r="C19" s="4"/>
      <c r="D19" s="4"/>
    </row>
  </sheetData>
  <sheetProtection selectLockedCells="1" selectUnlockedCells="1"/>
  <mergeCells count="12">
    <mergeCell ref="G1:H1"/>
    <mergeCell ref="E2:H2"/>
    <mergeCell ref="A4:H4"/>
    <mergeCell ref="A6:A8"/>
    <mergeCell ref="B6:B8"/>
    <mergeCell ref="C6:H6"/>
    <mergeCell ref="C7:D7"/>
    <mergeCell ref="E7:F7"/>
    <mergeCell ref="G7:H7"/>
    <mergeCell ref="A9:A11"/>
    <mergeCell ref="D9:D11"/>
    <mergeCell ref="D16:H16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E9" sqref="E9"/>
    </sheetView>
  </sheetViews>
  <sheetFormatPr defaultColWidth="9.00390625" defaultRowHeight="12.75"/>
  <cols>
    <col min="1" max="1" width="14.125" style="1" customWidth="1"/>
    <col min="2" max="2" width="44.125" style="1" customWidth="1"/>
    <col min="3" max="3" width="15.125" style="2" customWidth="1"/>
    <col min="4" max="5" width="15.125" style="1" customWidth="1"/>
    <col min="6" max="8" width="9.125" style="41" customWidth="1"/>
    <col min="9" max="16384" width="9.125" style="1" customWidth="1"/>
  </cols>
  <sheetData>
    <row r="1" spans="4:7" s="3" customFormat="1" ht="13.5">
      <c r="D1" s="28" t="s">
        <v>67</v>
      </c>
      <c r="E1" s="28"/>
      <c r="G1" s="4"/>
    </row>
    <row r="2" spans="2:7" s="3" customFormat="1" ht="13.5">
      <c r="B2" s="28" t="s">
        <v>1</v>
      </c>
      <c r="C2" s="28"/>
      <c r="D2" s="28"/>
      <c r="E2" s="28"/>
      <c r="G2" s="4"/>
    </row>
    <row r="3" spans="3:4" s="3" customFormat="1" ht="13.5">
      <c r="C3" s="4"/>
      <c r="D3" s="4"/>
    </row>
    <row r="4" spans="1:8" s="3" customFormat="1" ht="15.75" customHeight="1">
      <c r="A4" s="6" t="s">
        <v>68</v>
      </c>
      <c r="B4" s="6"/>
      <c r="C4" s="6"/>
      <c r="D4" s="6"/>
      <c r="E4" s="6"/>
      <c r="F4" s="42"/>
      <c r="G4" s="42"/>
      <c r="H4" s="42"/>
    </row>
    <row r="5" spans="1:8" s="3" customFormat="1" ht="15.75" customHeight="1">
      <c r="A5" s="43" t="s">
        <v>69</v>
      </c>
      <c r="B5" s="43"/>
      <c r="C5" s="43"/>
      <c r="D5" s="43"/>
      <c r="E5" s="43"/>
      <c r="F5" s="42"/>
      <c r="G5" s="42"/>
      <c r="H5" s="42"/>
    </row>
    <row r="6" spans="6:8" s="3" customFormat="1" ht="13.5">
      <c r="F6" s="42"/>
      <c r="G6" s="42"/>
      <c r="H6" s="42"/>
    </row>
    <row r="7" spans="1:8" s="9" customFormat="1" ht="17.25" customHeight="1">
      <c r="A7" s="44" t="s">
        <v>3</v>
      </c>
      <c r="B7" s="8" t="s">
        <v>4</v>
      </c>
      <c r="C7" s="8" t="s">
        <v>5</v>
      </c>
      <c r="D7" s="8"/>
      <c r="E7" s="8"/>
      <c r="F7" s="45"/>
      <c r="G7" s="45"/>
      <c r="H7" s="45"/>
    </row>
    <row r="8" spans="1:8" s="13" customFormat="1" ht="62.25" customHeight="1">
      <c r="A8" s="44"/>
      <c r="B8" s="8"/>
      <c r="C8" s="12" t="s">
        <v>70</v>
      </c>
      <c r="D8" s="11" t="s">
        <v>40</v>
      </c>
      <c r="E8" s="8" t="s">
        <v>41</v>
      </c>
      <c r="F8" s="46"/>
      <c r="G8" s="46"/>
      <c r="H8" s="46"/>
    </row>
    <row r="9" spans="1:8" s="9" customFormat="1" ht="26.25" customHeight="1">
      <c r="A9" s="8" t="s">
        <v>71</v>
      </c>
      <c r="B9" s="9" t="s">
        <v>72</v>
      </c>
      <c r="C9" s="31">
        <v>0.021</v>
      </c>
      <c r="D9" s="12">
        <v>824.82</v>
      </c>
      <c r="E9" s="12">
        <f>C9*D9</f>
        <v>17.321220000000004</v>
      </c>
      <c r="F9" s="45"/>
      <c r="G9" s="45"/>
      <c r="H9" s="45"/>
    </row>
    <row r="10" spans="1:8" s="9" customFormat="1" ht="13.5">
      <c r="A10" s="8"/>
      <c r="B10" s="10" t="s">
        <v>73</v>
      </c>
      <c r="C10" s="31">
        <v>0.018</v>
      </c>
      <c r="D10" s="12">
        <v>824.82</v>
      </c>
      <c r="E10" s="12">
        <f aca="true" t="shared" si="0" ref="E10:E15">C10*D10</f>
        <v>14.84676</v>
      </c>
      <c r="F10" s="45"/>
      <c r="G10" s="45"/>
      <c r="H10" s="45"/>
    </row>
    <row r="11" spans="1:8" s="9" customFormat="1" ht="26.25">
      <c r="A11" s="8"/>
      <c r="B11" s="10" t="s">
        <v>74</v>
      </c>
      <c r="C11" s="31">
        <v>0.018</v>
      </c>
      <c r="D11" s="12">
        <v>824.82</v>
      </c>
      <c r="E11" s="12">
        <f t="shared" si="0"/>
        <v>14.84676</v>
      </c>
      <c r="F11" s="45"/>
      <c r="G11" s="45"/>
      <c r="H11" s="45"/>
    </row>
    <row r="12" spans="1:8" s="9" customFormat="1" ht="26.25">
      <c r="A12" s="8"/>
      <c r="B12" s="10" t="s">
        <v>75</v>
      </c>
      <c r="C12" s="31">
        <v>0.019</v>
      </c>
      <c r="D12" s="12">
        <v>824.82</v>
      </c>
      <c r="E12" s="12">
        <f t="shared" si="0"/>
        <v>15.67158</v>
      </c>
      <c r="F12" s="45"/>
      <c r="G12" s="45"/>
      <c r="H12" s="45"/>
    </row>
    <row r="13" spans="1:8" s="9" customFormat="1" ht="26.25">
      <c r="A13" s="8"/>
      <c r="B13" s="10" t="s">
        <v>76</v>
      </c>
      <c r="C13" s="31">
        <v>0.016</v>
      </c>
      <c r="D13" s="12">
        <v>824.82</v>
      </c>
      <c r="E13" s="12">
        <f t="shared" si="0"/>
        <v>13.197120000000002</v>
      </c>
      <c r="F13" s="45"/>
      <c r="G13" s="45"/>
      <c r="H13" s="45"/>
    </row>
    <row r="14" spans="1:8" s="9" customFormat="1" ht="30.75" customHeight="1">
      <c r="A14" s="8"/>
      <c r="B14" s="10" t="s">
        <v>77</v>
      </c>
      <c r="C14" s="31">
        <v>0.024</v>
      </c>
      <c r="D14" s="12">
        <v>824.82</v>
      </c>
      <c r="E14" s="12">
        <f t="shared" si="0"/>
        <v>19.79568</v>
      </c>
      <c r="F14" s="45"/>
      <c r="G14" s="45"/>
      <c r="H14" s="45"/>
    </row>
    <row r="15" spans="1:8" s="9" customFormat="1" ht="30" customHeight="1">
      <c r="A15" s="8"/>
      <c r="B15" s="10" t="s">
        <v>78</v>
      </c>
      <c r="C15" s="31">
        <v>0.015</v>
      </c>
      <c r="D15" s="12">
        <v>824.82</v>
      </c>
      <c r="E15" s="12">
        <f t="shared" si="0"/>
        <v>12.372300000000001</v>
      </c>
      <c r="F15" s="45"/>
      <c r="G15" s="45"/>
      <c r="H15" s="45"/>
    </row>
    <row r="16" spans="3:8" s="9" customFormat="1" ht="13.5">
      <c r="C16" s="30"/>
      <c r="F16" s="45"/>
      <c r="G16" s="45"/>
      <c r="H16" s="45"/>
    </row>
    <row r="17" spans="3:8" s="9" customFormat="1" ht="13.5">
      <c r="C17" s="30"/>
      <c r="F17" s="45"/>
      <c r="G17" s="45"/>
      <c r="H17" s="45"/>
    </row>
    <row r="18" spans="1:8" s="9" customFormat="1" ht="12.75" customHeight="1" hidden="1">
      <c r="A18" s="3" t="s">
        <v>24</v>
      </c>
      <c r="B18" s="3" t="s">
        <v>79</v>
      </c>
      <c r="C18" s="34"/>
      <c r="D18" s="34"/>
      <c r="E18" s="35"/>
      <c r="F18" s="47"/>
      <c r="G18" s="47"/>
      <c r="H18" s="45"/>
    </row>
    <row r="19" spans="2:8" s="9" customFormat="1" ht="12.75" customHeight="1" hidden="1">
      <c r="B19" s="36" t="s">
        <v>80</v>
      </c>
      <c r="C19" s="36"/>
      <c r="D19" s="36"/>
      <c r="E19" s="36"/>
      <c r="F19" s="45"/>
      <c r="G19" s="45"/>
      <c r="H19" s="45"/>
    </row>
    <row r="20" spans="3:8" s="9" customFormat="1" ht="13.5">
      <c r="C20" s="30"/>
      <c r="F20" s="45"/>
      <c r="G20" s="45"/>
      <c r="H20" s="45"/>
    </row>
    <row r="21" spans="2:8" s="9" customFormat="1" ht="13.5">
      <c r="B21" s="3" t="s">
        <v>29</v>
      </c>
      <c r="C21" s="4"/>
      <c r="D21" s="4" t="s">
        <v>30</v>
      </c>
      <c r="F21" s="45"/>
      <c r="G21" s="45"/>
      <c r="H21" s="45"/>
    </row>
    <row r="22" spans="3:8" s="9" customFormat="1" ht="13.5">
      <c r="C22" s="30"/>
      <c r="F22" s="45"/>
      <c r="G22" s="45"/>
      <c r="H22" s="45"/>
    </row>
    <row r="23" spans="3:8" s="39" customFormat="1" ht="12.75">
      <c r="C23" s="40"/>
      <c r="F23" s="48"/>
      <c r="G23" s="48"/>
      <c r="H23" s="48"/>
    </row>
    <row r="24" spans="3:8" s="39" customFormat="1" ht="12.75">
      <c r="C24" s="40"/>
      <c r="F24" s="48"/>
      <c r="G24" s="48"/>
      <c r="H24" s="48"/>
    </row>
    <row r="25" spans="3:8" s="39" customFormat="1" ht="12.75">
      <c r="C25" s="40"/>
      <c r="F25" s="48"/>
      <c r="G25" s="48"/>
      <c r="H25" s="48"/>
    </row>
    <row r="26" spans="3:8" s="39" customFormat="1" ht="12.75">
      <c r="C26" s="40"/>
      <c r="F26" s="48"/>
      <c r="G26" s="48"/>
      <c r="H26" s="48"/>
    </row>
    <row r="27" spans="3:8" s="39" customFormat="1" ht="12.75">
      <c r="C27" s="40"/>
      <c r="F27" s="48"/>
      <c r="G27" s="48"/>
      <c r="H27" s="48"/>
    </row>
    <row r="28" spans="3:8" s="39" customFormat="1" ht="12.75">
      <c r="C28" s="40"/>
      <c r="F28" s="48"/>
      <c r="G28" s="48"/>
      <c r="H28" s="48"/>
    </row>
    <row r="29" spans="3:8" s="39" customFormat="1" ht="12.75">
      <c r="C29" s="40"/>
      <c r="F29" s="48"/>
      <c r="G29" s="48"/>
      <c r="H29" s="48"/>
    </row>
    <row r="30" spans="3:8" s="39" customFormat="1" ht="12.75">
      <c r="C30" s="40"/>
      <c r="F30" s="48"/>
      <c r="G30" s="48"/>
      <c r="H30" s="48"/>
    </row>
    <row r="31" spans="3:8" s="39" customFormat="1" ht="12.75">
      <c r="C31" s="40"/>
      <c r="F31" s="48"/>
      <c r="G31" s="48"/>
      <c r="H31" s="48"/>
    </row>
    <row r="32" spans="3:8" s="39" customFormat="1" ht="12.75">
      <c r="C32" s="40"/>
      <c r="F32" s="48"/>
      <c r="G32" s="48"/>
      <c r="H32" s="48"/>
    </row>
    <row r="33" spans="3:8" s="39" customFormat="1" ht="12.75">
      <c r="C33" s="40"/>
      <c r="F33" s="48"/>
      <c r="G33" s="48"/>
      <c r="H33" s="48"/>
    </row>
    <row r="34" spans="3:8" s="39" customFormat="1" ht="12.75">
      <c r="C34" s="40"/>
      <c r="F34" s="48"/>
      <c r="G34" s="48"/>
      <c r="H34" s="48"/>
    </row>
  </sheetData>
  <sheetProtection selectLockedCells="1" selectUnlockedCells="1"/>
  <mergeCells count="9">
    <mergeCell ref="D1:E1"/>
    <mergeCell ref="B2:E2"/>
    <mergeCell ref="A4:E4"/>
    <mergeCell ref="A5:E5"/>
    <mergeCell ref="A7:A8"/>
    <mergeCell ref="B7:B8"/>
    <mergeCell ref="C7:E7"/>
    <mergeCell ref="A9:A15"/>
    <mergeCell ref="B19:E19"/>
  </mergeCells>
  <printOptions/>
  <pageMargins left="0.7875" right="0.39375" top="0.5902777777777778" bottom="0.5902777777777778" header="0.5118055555555555" footer="0.5118055555555555"/>
  <pageSetup horizontalDpi="300" verticalDpi="3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00390625" defaultRowHeight="12.75"/>
  <cols>
    <col min="1" max="1" width="14.125" style="1" customWidth="1"/>
    <col min="2" max="2" width="43.25390625" style="1" customWidth="1"/>
    <col min="3" max="3" width="15.125" style="2" customWidth="1"/>
    <col min="4" max="5" width="15.125" style="1" customWidth="1"/>
    <col min="6" max="8" width="9.125" style="41" customWidth="1"/>
    <col min="9" max="16384" width="9.125" style="1" customWidth="1"/>
  </cols>
  <sheetData>
    <row r="1" spans="3:8" s="9" customFormat="1" ht="15" customHeight="1">
      <c r="C1" s="30"/>
      <c r="D1" s="49" t="s">
        <v>81</v>
      </c>
      <c r="E1" s="49"/>
      <c r="F1" s="45"/>
      <c r="G1" s="45"/>
      <c r="H1" s="45"/>
    </row>
    <row r="2" spans="3:8" s="9" customFormat="1" ht="15" customHeight="1">
      <c r="C2" s="49" t="s">
        <v>82</v>
      </c>
      <c r="D2" s="49"/>
      <c r="E2" s="49"/>
      <c r="F2" s="45"/>
      <c r="G2" s="45"/>
      <c r="H2" s="45"/>
    </row>
    <row r="3" spans="3:8" s="9" customFormat="1" ht="15" customHeight="1">
      <c r="C3" s="30"/>
      <c r="F3" s="45"/>
      <c r="G3" s="45"/>
      <c r="H3" s="45"/>
    </row>
    <row r="4" spans="1:8" s="9" customFormat="1" ht="12.75" customHeight="1" hidden="1">
      <c r="A4" s="3" t="s">
        <v>24</v>
      </c>
      <c r="B4" s="3" t="s">
        <v>79</v>
      </c>
      <c r="C4" s="34"/>
      <c r="D4" s="34"/>
      <c r="E4" s="35"/>
      <c r="F4" s="47"/>
      <c r="G4" s="47"/>
      <c r="H4" s="45"/>
    </row>
    <row r="5" spans="2:8" s="9" customFormat="1" ht="12.75" customHeight="1" hidden="1">
      <c r="B5" s="36" t="s">
        <v>80</v>
      </c>
      <c r="C5" s="36"/>
      <c r="D5" s="36"/>
      <c r="E5" s="36"/>
      <c r="F5" s="45"/>
      <c r="G5" s="45"/>
      <c r="H5" s="45"/>
    </row>
    <row r="6" spans="1:8" s="3" customFormat="1" ht="15" customHeight="1">
      <c r="A6" s="6" t="s">
        <v>83</v>
      </c>
      <c r="B6" s="6"/>
      <c r="C6" s="6"/>
      <c r="D6" s="6"/>
      <c r="E6" s="6"/>
      <c r="F6" s="42"/>
      <c r="G6" s="42"/>
      <c r="H6" s="42"/>
    </row>
    <row r="7" spans="1:8" s="3" customFormat="1" ht="15" customHeight="1">
      <c r="A7" s="43" t="s">
        <v>69</v>
      </c>
      <c r="B7" s="43"/>
      <c r="C7" s="43"/>
      <c r="D7" s="43"/>
      <c r="E7" s="43"/>
      <c r="F7" s="42"/>
      <c r="G7" s="42"/>
      <c r="H7" s="42"/>
    </row>
    <row r="8" spans="6:8" s="3" customFormat="1" ht="15" customHeight="1">
      <c r="F8" s="42"/>
      <c r="G8" s="42"/>
      <c r="H8" s="42"/>
    </row>
    <row r="9" spans="1:8" s="9" customFormat="1" ht="19.5" customHeight="1">
      <c r="A9" s="8" t="s">
        <v>3</v>
      </c>
      <c r="B9" s="8"/>
      <c r="C9" s="8" t="s">
        <v>5</v>
      </c>
      <c r="D9" s="8"/>
      <c r="E9" s="8"/>
      <c r="F9" s="45"/>
      <c r="G9" s="45"/>
      <c r="H9" s="45"/>
    </row>
    <row r="10" spans="1:8" s="13" customFormat="1" ht="66" customHeight="1">
      <c r="A10" s="8"/>
      <c r="B10" s="8"/>
      <c r="C10" s="12" t="s">
        <v>84</v>
      </c>
      <c r="D10" s="11" t="s">
        <v>40</v>
      </c>
      <c r="E10" s="8" t="s">
        <v>41</v>
      </c>
      <c r="F10" s="46"/>
      <c r="G10" s="46"/>
      <c r="H10" s="46"/>
    </row>
    <row r="11" spans="1:8" s="9" customFormat="1" ht="25.5" customHeight="1">
      <c r="A11" s="50" t="s">
        <v>85</v>
      </c>
      <c r="B11" s="50"/>
      <c r="C11" s="51">
        <v>160</v>
      </c>
      <c r="D11" s="12">
        <v>1.62</v>
      </c>
      <c r="E11" s="12">
        <f>C11*D11</f>
        <v>259.20000000000005</v>
      </c>
      <c r="F11" s="45"/>
      <c r="G11" s="45"/>
      <c r="H11" s="45"/>
    </row>
    <row r="12" spans="1:8" s="9" customFormat="1" ht="25.5" customHeight="1">
      <c r="A12" s="50" t="s">
        <v>86</v>
      </c>
      <c r="B12" s="50"/>
      <c r="C12" s="51">
        <v>160</v>
      </c>
      <c r="D12" s="12">
        <v>1.62</v>
      </c>
      <c r="E12" s="12">
        <f aca="true" t="shared" si="0" ref="E12:E17">C12*D12</f>
        <v>259.20000000000005</v>
      </c>
      <c r="F12" s="45"/>
      <c r="G12" s="45"/>
      <c r="H12" s="45"/>
    </row>
    <row r="13" spans="1:8" s="9" customFormat="1" ht="25.5" customHeight="1">
      <c r="A13" s="50" t="s">
        <v>87</v>
      </c>
      <c r="B13" s="50"/>
      <c r="C13" s="51">
        <v>190</v>
      </c>
      <c r="D13" s="12">
        <v>1.62</v>
      </c>
      <c r="E13" s="12">
        <f t="shared" si="0"/>
        <v>307.8</v>
      </c>
      <c r="F13" s="45"/>
      <c r="G13" s="45"/>
      <c r="H13" s="45"/>
    </row>
    <row r="14" spans="1:8" s="9" customFormat="1" ht="25.5" customHeight="1">
      <c r="A14" s="50" t="s">
        <v>88</v>
      </c>
      <c r="B14" s="50"/>
      <c r="C14" s="51">
        <v>230</v>
      </c>
      <c r="D14" s="12">
        <v>1.62</v>
      </c>
      <c r="E14" s="12">
        <f t="shared" si="0"/>
        <v>372.6</v>
      </c>
      <c r="F14" s="45"/>
      <c r="G14" s="45"/>
      <c r="H14" s="45"/>
    </row>
    <row r="15" spans="1:8" s="9" customFormat="1" ht="25.5" customHeight="1">
      <c r="A15" s="50" t="s">
        <v>89</v>
      </c>
      <c r="B15" s="50"/>
      <c r="C15" s="51">
        <v>260</v>
      </c>
      <c r="D15" s="12">
        <v>1.62</v>
      </c>
      <c r="E15" s="12">
        <f t="shared" si="0"/>
        <v>421.20000000000005</v>
      </c>
      <c r="F15" s="45"/>
      <c r="G15" s="45"/>
      <c r="H15" s="45"/>
    </row>
    <row r="16" spans="1:8" s="9" customFormat="1" ht="25.5" customHeight="1">
      <c r="A16" s="50" t="s">
        <v>90</v>
      </c>
      <c r="B16" s="50"/>
      <c r="C16" s="51">
        <v>300</v>
      </c>
      <c r="D16" s="12">
        <v>1.62</v>
      </c>
      <c r="E16" s="12">
        <f t="shared" si="0"/>
        <v>486.00000000000006</v>
      </c>
      <c r="F16" s="45"/>
      <c r="G16" s="45"/>
      <c r="H16" s="45"/>
    </row>
    <row r="17" spans="1:8" s="9" customFormat="1" ht="25.5" customHeight="1">
      <c r="A17" s="50" t="s">
        <v>91</v>
      </c>
      <c r="B17" s="50"/>
      <c r="C17" s="51">
        <v>340</v>
      </c>
      <c r="D17" s="12">
        <v>1.62</v>
      </c>
      <c r="E17" s="12">
        <f t="shared" si="0"/>
        <v>550.8000000000001</v>
      </c>
      <c r="F17" s="45"/>
      <c r="G17" s="45"/>
      <c r="H17" s="45"/>
    </row>
    <row r="18" spans="1:8" s="9" customFormat="1" ht="25.5" customHeight="1">
      <c r="A18" s="50" t="s">
        <v>92</v>
      </c>
      <c r="B18" s="50"/>
      <c r="C18" s="51">
        <v>380</v>
      </c>
      <c r="D18" s="12">
        <v>1.62</v>
      </c>
      <c r="E18" s="12">
        <f>C18*D18</f>
        <v>615.6</v>
      </c>
      <c r="F18" s="45"/>
      <c r="G18" s="45"/>
      <c r="H18" s="45"/>
    </row>
    <row r="19" spans="1:8" s="9" customFormat="1" ht="25.5" customHeight="1">
      <c r="A19" s="50" t="s">
        <v>93</v>
      </c>
      <c r="B19" s="50"/>
      <c r="C19" s="51">
        <v>420</v>
      </c>
      <c r="D19" s="12">
        <v>1.62</v>
      </c>
      <c r="E19" s="12">
        <f>C19*D19</f>
        <v>680.4000000000001</v>
      </c>
      <c r="F19" s="45"/>
      <c r="G19" s="45"/>
      <c r="H19" s="45"/>
    </row>
    <row r="20" spans="1:8" s="9" customFormat="1" ht="25.5" customHeight="1">
      <c r="A20" s="50" t="s">
        <v>94</v>
      </c>
      <c r="B20" s="50"/>
      <c r="C20" s="31" t="s">
        <v>46</v>
      </c>
      <c r="D20" s="12">
        <v>1.62</v>
      </c>
      <c r="E20" s="12" t="s">
        <v>46</v>
      </c>
      <c r="F20" s="45"/>
      <c r="G20" s="45"/>
      <c r="H20" s="45"/>
    </row>
    <row r="21" spans="3:8" s="9" customFormat="1" ht="13.5">
      <c r="C21" s="30"/>
      <c r="F21" s="45"/>
      <c r="G21" s="45"/>
      <c r="H21" s="45"/>
    </row>
    <row r="22" spans="3:8" s="9" customFormat="1" ht="13.5">
      <c r="C22" s="30"/>
      <c r="F22" s="45"/>
      <c r="G22" s="45"/>
      <c r="H22" s="45"/>
    </row>
    <row r="23" spans="3:8" s="35" customFormat="1" ht="13.5">
      <c r="C23" s="34"/>
      <c r="F23" s="47"/>
      <c r="G23" s="47"/>
      <c r="H23" s="47"/>
    </row>
    <row r="24" spans="2:8" s="9" customFormat="1" ht="13.5">
      <c r="B24" s="3" t="s">
        <v>29</v>
      </c>
      <c r="C24" s="4"/>
      <c r="D24" s="4" t="s">
        <v>30</v>
      </c>
      <c r="F24" s="45"/>
      <c r="G24" s="45"/>
      <c r="H24" s="45"/>
    </row>
    <row r="25" spans="3:8" s="52" customFormat="1" ht="15">
      <c r="C25" s="53"/>
      <c r="F25" s="54"/>
      <c r="G25" s="54"/>
      <c r="H25" s="54"/>
    </row>
    <row r="26" spans="3:8" s="52" customFormat="1" ht="15">
      <c r="C26" s="53"/>
      <c r="F26" s="54"/>
      <c r="G26" s="54"/>
      <c r="H26" s="54"/>
    </row>
    <row r="27" spans="3:8" s="39" customFormat="1" ht="12.75">
      <c r="C27" s="40"/>
      <c r="F27" s="48"/>
      <c r="G27" s="48"/>
      <c r="H27" s="48"/>
    </row>
    <row r="28" spans="3:8" s="39" customFormat="1" ht="12.75">
      <c r="C28" s="40"/>
      <c r="F28" s="48"/>
      <c r="G28" s="48"/>
      <c r="H28" s="48"/>
    </row>
    <row r="29" spans="3:8" s="39" customFormat="1" ht="12.75">
      <c r="C29" s="40"/>
      <c r="F29" s="48"/>
      <c r="G29" s="48"/>
      <c r="H29" s="48"/>
    </row>
    <row r="30" spans="3:8" s="39" customFormat="1" ht="12.75">
      <c r="C30" s="40"/>
      <c r="F30" s="48"/>
      <c r="G30" s="48"/>
      <c r="H30" s="48"/>
    </row>
    <row r="31" spans="3:8" s="39" customFormat="1" ht="12.75">
      <c r="C31" s="40"/>
      <c r="F31" s="48"/>
      <c r="G31" s="48"/>
      <c r="H31" s="48"/>
    </row>
    <row r="32" spans="3:8" s="39" customFormat="1" ht="12.75">
      <c r="C32" s="40"/>
      <c r="F32" s="48"/>
      <c r="G32" s="48"/>
      <c r="H32" s="48"/>
    </row>
    <row r="33" spans="3:8" s="39" customFormat="1" ht="12.75">
      <c r="C33" s="40"/>
      <c r="F33" s="48"/>
      <c r="G33" s="48"/>
      <c r="H33" s="48"/>
    </row>
    <row r="34" spans="3:8" s="39" customFormat="1" ht="12.75">
      <c r="C34" s="40"/>
      <c r="F34" s="48"/>
      <c r="G34" s="48"/>
      <c r="H34" s="48"/>
    </row>
    <row r="35" spans="3:8" s="39" customFormat="1" ht="12.75">
      <c r="C35" s="40"/>
      <c r="F35" s="48"/>
      <c r="G35" s="48"/>
      <c r="H35" s="48"/>
    </row>
    <row r="36" spans="3:8" s="39" customFormat="1" ht="12.75">
      <c r="C36" s="40"/>
      <c r="F36" s="48"/>
      <c r="G36" s="48"/>
      <c r="H36" s="48"/>
    </row>
    <row r="37" spans="3:8" s="39" customFormat="1" ht="12.75">
      <c r="C37" s="40"/>
      <c r="F37" s="48"/>
      <c r="G37" s="48"/>
      <c r="H37" s="48"/>
    </row>
  </sheetData>
  <sheetProtection selectLockedCells="1" selectUnlockedCells="1"/>
  <mergeCells count="17">
    <mergeCell ref="D1:E1"/>
    <mergeCell ref="C2:E2"/>
    <mergeCell ref="B5:E5"/>
    <mergeCell ref="A6:E6"/>
    <mergeCell ref="A7:E7"/>
    <mergeCell ref="A9:B10"/>
    <mergeCell ref="C9:E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rintOptions/>
  <pageMargins left="0.7875" right="0.39375" top="0.5902777777777778" bottom="0.5902777777777778" header="0.5118055555555555" footer="0.5118055555555555"/>
  <pageSetup horizontalDpi="300" verticalDpi="3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0">
      <selection activeCell="T21" sqref="T21"/>
    </sheetView>
  </sheetViews>
  <sheetFormatPr defaultColWidth="9.00390625" defaultRowHeight="12.75"/>
  <cols>
    <col min="1" max="1" width="14.375" style="1" customWidth="1"/>
    <col min="2" max="2" width="37.25390625" style="1" customWidth="1"/>
    <col min="3" max="4" width="16.75390625" style="2" customWidth="1"/>
    <col min="5" max="11" width="0" style="1" hidden="1" customWidth="1"/>
    <col min="12" max="16384" width="9.125" style="1" customWidth="1"/>
  </cols>
  <sheetData>
    <row r="1" spans="3:4" s="3" customFormat="1" ht="13.5">
      <c r="C1" s="4"/>
      <c r="D1" s="5" t="s">
        <v>0</v>
      </c>
    </row>
    <row r="2" spans="3:4" s="3" customFormat="1" ht="13.5">
      <c r="C2" s="4"/>
      <c r="D2" s="5" t="s">
        <v>95</v>
      </c>
    </row>
    <row r="3" spans="3:4" s="3" customFormat="1" ht="9" customHeight="1">
      <c r="C3" s="4"/>
      <c r="D3" s="4"/>
    </row>
    <row r="4" spans="1:4" s="3" customFormat="1" ht="27" customHeight="1">
      <c r="A4" s="6" t="s">
        <v>2</v>
      </c>
      <c r="B4" s="6"/>
      <c r="C4" s="6"/>
      <c r="D4" s="6"/>
    </row>
    <row r="5" spans="1:4" s="3" customFormat="1" ht="13.5">
      <c r="A5" s="7"/>
      <c r="B5" s="7"/>
      <c r="C5" s="7"/>
      <c r="D5" s="7"/>
    </row>
    <row r="6" spans="1:11" s="9" customFormat="1" ht="12.75" customHeight="1">
      <c r="A6" s="8" t="s">
        <v>3</v>
      </c>
      <c r="B6" s="8" t="s">
        <v>4</v>
      </c>
      <c r="C6" s="8" t="s">
        <v>5</v>
      </c>
      <c r="D6" s="8"/>
      <c r="E6" s="8" t="s">
        <v>6</v>
      </c>
      <c r="F6" s="8"/>
      <c r="G6" s="8"/>
      <c r="H6" s="8"/>
      <c r="I6" s="8" t="s">
        <v>7</v>
      </c>
      <c r="J6" s="8" t="s">
        <v>8</v>
      </c>
      <c r="K6" s="8" t="s">
        <v>9</v>
      </c>
    </row>
    <row r="7" spans="1:11" s="9" customFormat="1" ht="59.25" customHeight="1">
      <c r="A7" s="8"/>
      <c r="B7" s="8"/>
      <c r="C7" s="8" t="s">
        <v>10</v>
      </c>
      <c r="D7" s="8"/>
      <c r="E7" s="10" t="s">
        <v>11</v>
      </c>
      <c r="F7" s="11" t="s">
        <v>12</v>
      </c>
      <c r="G7" s="11"/>
      <c r="H7" s="11" t="s">
        <v>13</v>
      </c>
      <c r="I7" s="8"/>
      <c r="J7" s="8"/>
      <c r="K7" s="8"/>
    </row>
    <row r="8" spans="1:11" s="13" customFormat="1" ht="26.25">
      <c r="A8" s="8"/>
      <c r="B8" s="8"/>
      <c r="C8" s="12" t="s">
        <v>14</v>
      </c>
      <c r="D8" s="12" t="s">
        <v>15</v>
      </c>
      <c r="E8" s="8"/>
      <c r="F8" s="8" t="s">
        <v>16</v>
      </c>
      <c r="G8" s="11" t="s">
        <v>17</v>
      </c>
      <c r="H8" s="11"/>
      <c r="I8" s="8"/>
      <c r="J8" s="8"/>
      <c r="K8" s="8"/>
    </row>
    <row r="9" spans="1:11" s="9" customFormat="1" ht="27" customHeight="1">
      <c r="A9" s="14" t="s">
        <v>18</v>
      </c>
      <c r="B9" s="10" t="s">
        <v>19</v>
      </c>
      <c r="C9" s="12">
        <f>SUM(C10:C11)</f>
        <v>12.42</v>
      </c>
      <c r="D9" s="12">
        <f>SUM(D10:D11)</f>
        <v>19.349999999999998</v>
      </c>
      <c r="E9" s="10"/>
      <c r="F9" s="10"/>
      <c r="G9" s="15"/>
      <c r="H9" s="15"/>
      <c r="I9" s="10"/>
      <c r="J9" s="10"/>
      <c r="K9" s="10"/>
    </row>
    <row r="10" spans="1:11" s="9" customFormat="1" ht="13.5">
      <c r="A10" s="14"/>
      <c r="B10" s="16" t="s">
        <v>20</v>
      </c>
      <c r="C10" s="12">
        <v>0.72</v>
      </c>
      <c r="D10" s="12">
        <v>1.15</v>
      </c>
      <c r="E10" s="10"/>
      <c r="F10" s="10"/>
      <c r="G10" s="15"/>
      <c r="H10" s="15"/>
      <c r="I10" s="10"/>
      <c r="J10" s="10"/>
      <c r="K10" s="10"/>
    </row>
    <row r="11" spans="1:11" s="9" customFormat="1" ht="13.5">
      <c r="A11" s="14"/>
      <c r="B11" s="16" t="s">
        <v>21</v>
      </c>
      <c r="C11" s="12">
        <v>11.7</v>
      </c>
      <c r="D11" s="12">
        <v>18.2</v>
      </c>
      <c r="E11" s="10">
        <f>0.45+0.1</f>
        <v>0.55</v>
      </c>
      <c r="F11" s="10">
        <v>1.23</v>
      </c>
      <c r="G11" s="15">
        <v>0.05</v>
      </c>
      <c r="H11" s="15"/>
      <c r="I11" s="17">
        <f>C11-E11-G11</f>
        <v>11.099999999999998</v>
      </c>
      <c r="J11" s="17">
        <v>64196.5</v>
      </c>
      <c r="K11" s="17">
        <f>I11*J11*12</f>
        <v>8550973.799999999</v>
      </c>
    </row>
    <row r="12" spans="1:11" s="9" customFormat="1" ht="39.75">
      <c r="A12" s="14"/>
      <c r="B12" s="10" t="s">
        <v>22</v>
      </c>
      <c r="C12" s="12">
        <f>SUM(C13:C14)</f>
        <v>15.940000000000001</v>
      </c>
      <c r="D12" s="12">
        <f>SUM(D13:D14)</f>
        <v>25.58</v>
      </c>
      <c r="E12" s="10"/>
      <c r="F12" s="10"/>
      <c r="G12" s="15"/>
      <c r="H12" s="15"/>
      <c r="I12" s="10"/>
      <c r="J12" s="17"/>
      <c r="K12" s="17"/>
    </row>
    <row r="13" spans="1:11" s="9" customFormat="1" ht="13.5">
      <c r="A13" s="14"/>
      <c r="B13" s="16" t="s">
        <v>20</v>
      </c>
      <c r="C13" s="12">
        <v>0.72</v>
      </c>
      <c r="D13" s="12">
        <v>1.15</v>
      </c>
      <c r="E13" s="10"/>
      <c r="F13" s="10"/>
      <c r="G13" s="15"/>
      <c r="H13" s="15"/>
      <c r="I13" s="10"/>
      <c r="J13" s="17"/>
      <c r="K13" s="17"/>
    </row>
    <row r="14" spans="1:11" s="9" customFormat="1" ht="13.5">
      <c r="A14" s="14"/>
      <c r="B14" s="16" t="s">
        <v>21</v>
      </c>
      <c r="C14" s="12">
        <v>15.22</v>
      </c>
      <c r="D14" s="12">
        <v>24.43</v>
      </c>
      <c r="E14" s="10">
        <v>0.55</v>
      </c>
      <c r="F14" s="10">
        <v>1.23</v>
      </c>
      <c r="G14" s="15">
        <v>0.05</v>
      </c>
      <c r="H14" s="15">
        <v>1.97</v>
      </c>
      <c r="I14" s="17">
        <f>C14-E14-G14-H14</f>
        <v>12.649999999999999</v>
      </c>
      <c r="J14" s="17">
        <v>314065.6</v>
      </c>
      <c r="K14" s="17">
        <f>I14*J14*12</f>
        <v>47675158.07999999</v>
      </c>
    </row>
    <row r="15" spans="1:11" s="9" customFormat="1" ht="65.25">
      <c r="A15" s="14"/>
      <c r="B15" s="10" t="s">
        <v>23</v>
      </c>
      <c r="C15" s="12">
        <f>SUM(C16:C17)</f>
        <v>16.74</v>
      </c>
      <c r="D15" s="12">
        <f>SUM(D16:D17)</f>
        <v>28.25</v>
      </c>
      <c r="E15" s="10"/>
      <c r="F15" s="10"/>
      <c r="G15" s="15"/>
      <c r="H15" s="15"/>
      <c r="I15" s="10"/>
      <c r="J15" s="17"/>
      <c r="K15" s="17"/>
    </row>
    <row r="16" spans="1:11" s="9" customFormat="1" ht="13.5">
      <c r="A16" s="14"/>
      <c r="B16" s="16" t="s">
        <v>20</v>
      </c>
      <c r="C16" s="12">
        <v>0.72</v>
      </c>
      <c r="D16" s="12">
        <v>1.15</v>
      </c>
      <c r="E16" s="10"/>
      <c r="F16" s="10"/>
      <c r="G16" s="15"/>
      <c r="H16" s="15"/>
      <c r="I16" s="10"/>
      <c r="J16" s="17"/>
      <c r="K16" s="17"/>
    </row>
    <row r="17" spans="1:11" s="9" customFormat="1" ht="13.5">
      <c r="A17" s="14"/>
      <c r="B17" s="16" t="s">
        <v>21</v>
      </c>
      <c r="C17" s="12">
        <v>16.02</v>
      </c>
      <c r="D17" s="12">
        <v>27.1</v>
      </c>
      <c r="E17" s="10">
        <v>0.55</v>
      </c>
      <c r="F17" s="10">
        <v>1.23</v>
      </c>
      <c r="G17" s="15">
        <v>0.05</v>
      </c>
      <c r="H17" s="15">
        <v>1.97</v>
      </c>
      <c r="I17" s="17">
        <f>C17-E17-G17-H17</f>
        <v>13.449999999999998</v>
      </c>
      <c r="J17" s="17">
        <v>34148.6</v>
      </c>
      <c r="K17" s="17">
        <f>I17*J17*12</f>
        <v>5511584.039999998</v>
      </c>
    </row>
    <row r="18" spans="1:11" s="9" customFormat="1" ht="66">
      <c r="A18" s="14"/>
      <c r="B18" s="10" t="s">
        <v>96</v>
      </c>
      <c r="C18" s="12">
        <f>SUM(C19:C20)</f>
        <v>17.95</v>
      </c>
      <c r="D18" s="12">
        <f>SUM(D19:D20)</f>
        <v>39.169999999999995</v>
      </c>
      <c r="E18" s="10"/>
      <c r="F18" s="10"/>
      <c r="G18" s="15"/>
      <c r="H18" s="15"/>
      <c r="I18" s="10"/>
      <c r="J18" s="17"/>
      <c r="K18" s="17"/>
    </row>
    <row r="19" spans="1:11" s="9" customFormat="1" ht="13.5">
      <c r="A19" s="14"/>
      <c r="B19" s="16" t="s">
        <v>20</v>
      </c>
      <c r="C19" s="12">
        <v>0.61</v>
      </c>
      <c r="D19" s="12">
        <v>1.12</v>
      </c>
      <c r="E19" s="10"/>
      <c r="F19" s="10"/>
      <c r="G19" s="15"/>
      <c r="H19" s="15"/>
      <c r="I19" s="10"/>
      <c r="J19" s="17"/>
      <c r="K19" s="17"/>
    </row>
    <row r="20" spans="1:11" s="9" customFormat="1" ht="13.5">
      <c r="A20" s="14"/>
      <c r="B20" s="16" t="s">
        <v>21</v>
      </c>
      <c r="C20" s="12">
        <v>17.34</v>
      </c>
      <c r="D20" s="12">
        <v>38.05</v>
      </c>
      <c r="E20" s="10">
        <v>0.55</v>
      </c>
      <c r="F20" s="10">
        <v>1.23</v>
      </c>
      <c r="G20" s="15">
        <v>0.05</v>
      </c>
      <c r="H20" s="15">
        <v>1.97</v>
      </c>
      <c r="I20" s="17">
        <f>C20-E20-G20-H20</f>
        <v>14.769999999999998</v>
      </c>
      <c r="J20" s="17">
        <v>314065.6</v>
      </c>
      <c r="K20" s="17">
        <f>I20*J20*12</f>
        <v>55664986.94399998</v>
      </c>
    </row>
    <row r="21" spans="1:11" s="9" customFormat="1" ht="53.25">
      <c r="A21" s="14"/>
      <c r="B21" s="10" t="s">
        <v>97</v>
      </c>
      <c r="C21" s="12">
        <f>SUM(C22:C23)</f>
        <v>19.38</v>
      </c>
      <c r="D21" s="12">
        <f>SUM(D22:D23)</f>
        <v>42.260000000000005</v>
      </c>
      <c r="E21" s="10"/>
      <c r="F21" s="10"/>
      <c r="G21" s="15"/>
      <c r="H21" s="15"/>
      <c r="I21" s="10"/>
      <c r="J21" s="17"/>
      <c r="K21" s="17"/>
    </row>
    <row r="22" spans="1:11" s="9" customFormat="1" ht="13.5">
      <c r="A22" s="14"/>
      <c r="B22" s="16" t="s">
        <v>20</v>
      </c>
      <c r="C22" s="12">
        <v>0.64</v>
      </c>
      <c r="D22" s="12">
        <v>1.24</v>
      </c>
      <c r="E22" s="10"/>
      <c r="F22" s="10"/>
      <c r="G22" s="15"/>
      <c r="H22" s="15"/>
      <c r="I22" s="10"/>
      <c r="J22" s="17"/>
      <c r="K22" s="17"/>
    </row>
    <row r="23" spans="1:11" s="9" customFormat="1" ht="13.5">
      <c r="A23" s="14"/>
      <c r="B23" s="16" t="s">
        <v>21</v>
      </c>
      <c r="C23" s="12">
        <v>18.74</v>
      </c>
      <c r="D23" s="12">
        <v>41.02</v>
      </c>
      <c r="E23" s="10">
        <v>0.55</v>
      </c>
      <c r="F23" s="10">
        <v>1.23</v>
      </c>
      <c r="G23" s="15">
        <v>0.05</v>
      </c>
      <c r="H23" s="15">
        <v>1.97</v>
      </c>
      <c r="I23" s="17">
        <f>C23-E23-G23-H23</f>
        <v>16.169999999999998</v>
      </c>
      <c r="J23" s="17">
        <v>34148.6</v>
      </c>
      <c r="K23" s="17">
        <f>I23*J23*12</f>
        <v>6626194.344</v>
      </c>
    </row>
    <row r="24" spans="3:11" s="3" customFormat="1" ht="13.5">
      <c r="C24" s="4"/>
      <c r="D24" s="4"/>
      <c r="I24" s="18"/>
      <c r="J24" s="19">
        <f>J11+J14+J17</f>
        <v>412410.69999999995</v>
      </c>
      <c r="K24" s="19">
        <f>K11+K14+K17</f>
        <v>61737715.91999999</v>
      </c>
    </row>
    <row r="25" spans="1:4" s="3" customFormat="1" ht="47.25" customHeight="1">
      <c r="A25" s="20" t="s">
        <v>24</v>
      </c>
      <c r="B25" s="55" t="s">
        <v>98</v>
      </c>
      <c r="C25" s="55"/>
      <c r="D25" s="55"/>
    </row>
    <row r="26" spans="2:11" s="3" customFormat="1" ht="28.5" customHeight="1">
      <c r="B26" s="55" t="s">
        <v>99</v>
      </c>
      <c r="C26" s="55"/>
      <c r="D26" s="55"/>
      <c r="I26" s="18" t="s">
        <v>27</v>
      </c>
      <c r="J26" s="23">
        <v>8.6</v>
      </c>
      <c r="K26" s="19">
        <f>J22*8.6*12</f>
        <v>0</v>
      </c>
    </row>
    <row r="27" spans="3:11" s="3" customFormat="1" ht="1.5" customHeight="1">
      <c r="C27" s="4"/>
      <c r="D27" s="4"/>
      <c r="I27" s="18" t="s">
        <v>27</v>
      </c>
      <c r="J27" s="23">
        <v>8.6</v>
      </c>
      <c r="K27" s="19">
        <f>J24*8.6*12</f>
        <v>42560784.239999995</v>
      </c>
    </row>
    <row r="28" spans="3:11" s="3" customFormat="1" ht="13.5">
      <c r="C28" s="4"/>
      <c r="D28" s="4"/>
      <c r="I28" s="18" t="s">
        <v>28</v>
      </c>
      <c r="J28" s="18"/>
      <c r="K28" s="19" t="e">
        <f>#REF!-K27</f>
        <v>#REF!</v>
      </c>
    </row>
    <row r="29" spans="2:4" s="56" customFormat="1" ht="13.5">
      <c r="B29" s="56" t="s">
        <v>29</v>
      </c>
      <c r="C29" s="57"/>
      <c r="D29" s="57" t="s">
        <v>30</v>
      </c>
    </row>
  </sheetData>
  <sheetProtection selectLockedCells="1" selectUnlockedCells="1"/>
  <mergeCells count="13">
    <mergeCell ref="A4:D4"/>
    <mergeCell ref="A6:A8"/>
    <mergeCell ref="B6:B8"/>
    <mergeCell ref="C6:D6"/>
    <mergeCell ref="E6:H6"/>
    <mergeCell ref="I6:I7"/>
    <mergeCell ref="J6:J7"/>
    <mergeCell ref="K6:K7"/>
    <mergeCell ref="C7:D7"/>
    <mergeCell ref="F7:G7"/>
    <mergeCell ref="A9:A23"/>
    <mergeCell ref="B25:D25"/>
    <mergeCell ref="B26:D26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3">
      <selection activeCell="G11" sqref="G11"/>
    </sheetView>
  </sheetViews>
  <sheetFormatPr defaultColWidth="9.00390625" defaultRowHeight="12.75"/>
  <cols>
    <col min="1" max="1" width="13.75390625" style="1" customWidth="1"/>
    <col min="2" max="2" width="37.25390625" style="1" customWidth="1"/>
    <col min="3" max="4" width="16.75390625" style="2" customWidth="1"/>
    <col min="5" max="16384" width="9.125" style="1" customWidth="1"/>
  </cols>
  <sheetData>
    <row r="1" spans="3:4" s="3" customFormat="1" ht="13.5">
      <c r="C1" s="4"/>
      <c r="D1" s="5" t="s">
        <v>31</v>
      </c>
    </row>
    <row r="2" spans="3:4" s="3" customFormat="1" ht="13.5">
      <c r="C2" s="4"/>
      <c r="D2" s="5" t="s">
        <v>95</v>
      </c>
    </row>
    <row r="3" spans="3:4" s="24" customFormat="1" ht="13.5">
      <c r="C3" s="25"/>
      <c r="D3" s="25"/>
    </row>
    <row r="4" spans="1:6" s="3" customFormat="1" ht="27" customHeight="1">
      <c r="A4" s="6" t="s">
        <v>32</v>
      </c>
      <c r="B4" s="6"/>
      <c r="C4" s="6"/>
      <c r="D4" s="6"/>
      <c r="F4" s="4"/>
    </row>
    <row r="5" spans="1:6" s="3" customFormat="1" ht="13.5">
      <c r="A5" s="7"/>
      <c r="B5" s="7"/>
      <c r="C5" s="7"/>
      <c r="D5" s="7"/>
      <c r="F5" s="5"/>
    </row>
    <row r="6" spans="1:4" s="9" customFormat="1" ht="15" customHeight="1">
      <c r="A6" s="8" t="s">
        <v>3</v>
      </c>
      <c r="B6" s="8" t="s">
        <v>4</v>
      </c>
      <c r="C6" s="8" t="s">
        <v>5</v>
      </c>
      <c r="D6" s="8"/>
    </row>
    <row r="7" spans="1:4" s="9" customFormat="1" ht="38.25" customHeight="1">
      <c r="A7" s="8"/>
      <c r="B7" s="8"/>
      <c r="C7" s="8" t="s">
        <v>33</v>
      </c>
      <c r="D7" s="8"/>
    </row>
    <row r="8" spans="1:4" s="13" customFormat="1" ht="13.5">
      <c r="A8" s="8"/>
      <c r="B8" s="8"/>
      <c r="C8" s="12" t="s">
        <v>34</v>
      </c>
      <c r="D8" s="12" t="s">
        <v>35</v>
      </c>
    </row>
    <row r="9" spans="1:4" s="9" customFormat="1" ht="31.5" customHeight="1">
      <c r="A9" s="14" t="s">
        <v>36</v>
      </c>
      <c r="B9" s="10" t="s">
        <v>19</v>
      </c>
      <c r="C9" s="12">
        <v>1.07</v>
      </c>
      <c r="D9" s="12">
        <v>1.73</v>
      </c>
    </row>
    <row r="10" spans="1:4" s="9" customFormat="1" ht="45.75" customHeight="1">
      <c r="A10" s="14"/>
      <c r="B10" s="10" t="s">
        <v>22</v>
      </c>
      <c r="C10" s="12">
        <v>1.22</v>
      </c>
      <c r="D10" s="12">
        <v>1.94</v>
      </c>
    </row>
    <row r="11" spans="1:4" s="9" customFormat="1" ht="65.25">
      <c r="A11" s="14"/>
      <c r="B11" s="10" t="s">
        <v>23</v>
      </c>
      <c r="C11" s="12">
        <v>1.47</v>
      </c>
      <c r="D11" s="12">
        <v>2.35</v>
      </c>
    </row>
    <row r="12" spans="1:4" s="9" customFormat="1" ht="78.75" customHeight="1">
      <c r="A12" s="14"/>
      <c r="B12" s="10" t="s">
        <v>96</v>
      </c>
      <c r="C12" s="12">
        <v>1.47</v>
      </c>
      <c r="D12" s="12">
        <v>2.35</v>
      </c>
    </row>
    <row r="13" spans="1:4" s="9" customFormat="1" ht="53.25">
      <c r="A13" s="14"/>
      <c r="B13" s="10" t="s">
        <v>97</v>
      </c>
      <c r="C13" s="12">
        <v>1.47</v>
      </c>
      <c r="D13" s="12">
        <v>2.35</v>
      </c>
    </row>
    <row r="14" spans="3:4" s="3" customFormat="1" ht="13.5">
      <c r="C14" s="4"/>
      <c r="D14" s="4"/>
    </row>
    <row r="15" spans="1:4" s="3" customFormat="1" ht="47.25" customHeight="1">
      <c r="A15" s="20" t="s">
        <v>24</v>
      </c>
      <c r="B15" s="55" t="s">
        <v>98</v>
      </c>
      <c r="C15" s="55"/>
      <c r="D15" s="55"/>
    </row>
    <row r="16" spans="2:4" s="3" customFormat="1" ht="28.5" customHeight="1">
      <c r="B16" s="55" t="s">
        <v>99</v>
      </c>
      <c r="C16" s="55"/>
      <c r="D16" s="55"/>
    </row>
    <row r="17" spans="3:4" s="3" customFormat="1" ht="13.5">
      <c r="C17" s="4"/>
      <c r="D17" s="4"/>
    </row>
    <row r="18" spans="3:4" s="3" customFormat="1" ht="13.5">
      <c r="C18" s="4"/>
      <c r="D18" s="4"/>
    </row>
    <row r="19" spans="2:4" s="56" customFormat="1" ht="13.5">
      <c r="B19" s="56" t="s">
        <v>29</v>
      </c>
      <c r="C19" s="57"/>
      <c r="D19" s="57" t="s">
        <v>30</v>
      </c>
    </row>
    <row r="20" spans="3:4" s="3" customFormat="1" ht="13.5">
      <c r="C20" s="4"/>
      <c r="D20" s="4"/>
    </row>
    <row r="21" spans="3:4" s="26" customFormat="1" ht="12.75">
      <c r="C21" s="27"/>
      <c r="D21" s="27"/>
    </row>
  </sheetData>
  <sheetProtection selectLockedCells="1" selectUnlockedCells="1"/>
  <mergeCells count="8">
    <mergeCell ref="A4:D4"/>
    <mergeCell ref="A6:A8"/>
    <mergeCell ref="B6:B8"/>
    <mergeCell ref="C6:D6"/>
    <mergeCell ref="C7:D7"/>
    <mergeCell ref="A9:A13"/>
    <mergeCell ref="B15:D15"/>
    <mergeCell ref="B16:D16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peo_1</dc:creator>
  <cp:keywords/>
  <dc:description/>
  <cp:lastModifiedBy>edudnik</cp:lastModifiedBy>
  <cp:lastPrinted>2010-11-10T10:20:44Z</cp:lastPrinted>
  <dcterms:created xsi:type="dcterms:W3CDTF">2007-12-12T07:18:02Z</dcterms:created>
  <dcterms:modified xsi:type="dcterms:W3CDTF">2010-12-15T12:22:27Z</dcterms:modified>
  <cp:category/>
  <cp:version/>
  <cp:contentType/>
  <cp:contentStatus/>
</cp:coreProperties>
</file>