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ейскурант 2010 год" sheetId="1" r:id="rId1"/>
  </sheets>
  <definedNames>
    <definedName name="_xlnm.Print_Titles" localSheetId="0">'прейскурант 2010 год'!$10:$12</definedName>
    <definedName name="_xlnm.Print_Titles_1">'прейскурант 2010 год'!$10:$12</definedName>
  </definedNames>
  <calcPr fullCalcOnLoad="1"/>
</workbook>
</file>

<file path=xl/sharedStrings.xml><?xml version="1.0" encoding="utf-8"?>
<sst xmlns="http://schemas.openxmlformats.org/spreadsheetml/2006/main" count="1436" uniqueCount="716">
  <si>
    <t xml:space="preserve"> </t>
  </si>
  <si>
    <t xml:space="preserve">Утверждаю: </t>
  </si>
  <si>
    <t xml:space="preserve">Генеральный директор </t>
  </si>
  <si>
    <t>ООО "УК №2 ЖКХ"</t>
  </si>
  <si>
    <t>______________ О.С. Поляков</t>
  </si>
  <si>
    <t>Поляков О.С.</t>
  </si>
  <si>
    <t xml:space="preserve">Прейскурант цен </t>
  </si>
  <si>
    <t>на платные услуги, оказываемые населению по содержанию и обслуживанию многоквартирных домов и организациям в ООО "УК № 2 ЖКХ" на 2010 год</t>
  </si>
  <si>
    <t>Прочие</t>
  </si>
  <si>
    <t xml:space="preserve"> (по тарифной ставке 1-го разряда 4330 руб)</t>
  </si>
  <si>
    <t>№ п/п</t>
  </si>
  <si>
    <t>Наименование работ</t>
  </si>
  <si>
    <t>По нормативам</t>
  </si>
  <si>
    <t>Ед.изм.</t>
  </si>
  <si>
    <t xml:space="preserve">1.Заработная плата на  норму времени  (руб) </t>
  </si>
  <si>
    <t xml:space="preserve">2.Заработная плата на единицу нормы работ(руб) </t>
  </si>
  <si>
    <t>Накладные расходы 93,4% от ФОТ</t>
  </si>
  <si>
    <t>Итого</t>
  </si>
  <si>
    <t>Плановые накопления 20%</t>
  </si>
  <si>
    <t>НДС 18%</t>
  </si>
  <si>
    <t>Всего, руб.</t>
  </si>
  <si>
    <t>Примечание</t>
  </si>
  <si>
    <t>Расчет  з/пл</t>
  </si>
  <si>
    <t>Обоснование</t>
  </si>
  <si>
    <t xml:space="preserve">Состав звена </t>
  </si>
  <si>
    <t>Разряд рабочих</t>
  </si>
  <si>
    <t>Средняя з/пл факт. в месяц по  УК-2</t>
  </si>
  <si>
    <t xml:space="preserve">1.1.Заработная плата на 1 чел.час (руб) </t>
  </si>
  <si>
    <t>1.2.Заработная плата на норму времени (руб) =гр7</t>
  </si>
  <si>
    <t>Ед.нормы работ</t>
  </si>
  <si>
    <t xml:space="preserve">Заработная плата (руб) </t>
  </si>
  <si>
    <t xml:space="preserve">1. САНТЕХНИКА </t>
  </si>
  <si>
    <t>1</t>
  </si>
  <si>
    <t>Смена отдельных участков стальных трубопроводов системы отопления, холодного и горячего водоснабжения</t>
  </si>
  <si>
    <t>1.1</t>
  </si>
  <si>
    <r>
      <t xml:space="preserve">Смена отдельных участков трубопроводов </t>
    </r>
    <r>
      <rPr>
        <sz val="7"/>
        <rFont val="Times New Roman"/>
        <family val="1"/>
      </rPr>
      <t>(с</t>
    </r>
    <r>
      <rPr>
        <i/>
        <sz val="7"/>
        <rFont val="Times New Roman"/>
        <family val="1"/>
      </rPr>
      <t xml:space="preserve">нятие средств крепления, отсоединение поврежденного участка, установка нового участка трубопрвода с предварительной отрезкой труб </t>
    </r>
    <r>
      <rPr>
        <i/>
        <sz val="8"/>
        <rFont val="Times New Roman"/>
        <family val="1"/>
      </rPr>
      <t xml:space="preserve">и </t>
    </r>
    <r>
      <rPr>
        <b/>
        <i/>
        <u val="single"/>
        <sz val="9"/>
        <rFont val="Times New Roman"/>
        <family val="1"/>
      </rPr>
      <t>нарезкой резьбы вручную</t>
    </r>
    <r>
      <rPr>
        <i/>
        <sz val="8"/>
        <rFont val="Times New Roman"/>
        <family val="1"/>
      </rPr>
      <t xml:space="preserve">, </t>
    </r>
    <r>
      <rPr>
        <i/>
        <sz val="7"/>
        <rFont val="Times New Roman"/>
        <family val="1"/>
      </rPr>
      <t>установка крепления.</t>
    </r>
    <r>
      <rPr>
        <sz val="7"/>
        <rFont val="Times New Roman"/>
        <family val="1"/>
      </rPr>
      <t>):</t>
    </r>
  </si>
  <si>
    <t>Приказ Госстроя РФ от 09.12.1999г  -3.1.2.2.2</t>
  </si>
  <si>
    <t>1 участок трубопровода длинной до 1 м</t>
  </si>
  <si>
    <t>диаметр труб 15мм</t>
  </si>
  <si>
    <t>слесарь-сантехник</t>
  </si>
  <si>
    <t>1м</t>
  </si>
  <si>
    <t xml:space="preserve"> на смену каждого следующего метра применять к=1,2</t>
  </si>
  <si>
    <t>диаметр труб 20мм</t>
  </si>
  <si>
    <t>диаметр труб 25мм</t>
  </si>
  <si>
    <t>диаметр труб 32мм</t>
  </si>
  <si>
    <t>диаметр труб 40 мм</t>
  </si>
  <si>
    <t>диаметр труб 50 мм</t>
  </si>
  <si>
    <t>1.2</t>
  </si>
  <si>
    <r>
      <t>Смена отдельных участков трубопроводов на сварке</t>
    </r>
    <r>
      <rPr>
        <b/>
        <sz val="10"/>
        <rFont val="Times New Roman"/>
        <family val="1"/>
      </rPr>
      <t xml:space="preserve"> </t>
    </r>
    <r>
      <rPr>
        <sz val="7"/>
        <rFont val="Times New Roman"/>
        <family val="1"/>
      </rPr>
      <t>(с</t>
    </r>
    <r>
      <rPr>
        <i/>
        <sz val="7"/>
        <rFont val="Times New Roman"/>
        <family val="1"/>
      </rPr>
      <t>нятие средств крепления, отсоединение  или вырезка поврежденного участка рубопровода . Отрезка нового участка трубопрвода, установка  трубопрвода на место с постановкой средств крепления.</t>
    </r>
    <r>
      <rPr>
        <sz val="7"/>
        <rFont val="Times New Roman"/>
        <family val="1"/>
      </rPr>
      <t>):</t>
    </r>
  </si>
  <si>
    <t>диаметр труб от 15 до 40 мм</t>
  </si>
  <si>
    <t>газосварщик,слесарь-сантехник</t>
  </si>
  <si>
    <t xml:space="preserve"> на смену каждого следующего метра применять к=1,1</t>
  </si>
  <si>
    <t>диаметр труб  50 мм</t>
  </si>
  <si>
    <t>диаметр труб 76 мм</t>
  </si>
  <si>
    <t>диаметр труб 80 мм</t>
  </si>
  <si>
    <t>диаметр труб 100 мм</t>
  </si>
  <si>
    <t>диаметр труб 125 мм</t>
  </si>
  <si>
    <t>диаметр труб 150 мм</t>
  </si>
  <si>
    <t>2</t>
  </si>
  <si>
    <r>
      <t xml:space="preserve">Смена сгонов у трубопроводов </t>
    </r>
    <r>
      <rPr>
        <i/>
        <sz val="8"/>
        <rFont val="Times New Roman"/>
        <family val="1"/>
      </rPr>
      <t>(разъединение сгона со снятием его на месте, комплектование нового сгона, соединение нового сгона)</t>
    </r>
  </si>
  <si>
    <t>диаметром 20 мм</t>
  </si>
  <si>
    <t>ГЭСНр 65-16-1</t>
  </si>
  <si>
    <t>1 сгон</t>
  </si>
  <si>
    <t>диаметром 32 мм</t>
  </si>
  <si>
    <t>ГЭСНр 65-16-2</t>
  </si>
  <si>
    <t>диаметром 50 мм</t>
  </si>
  <si>
    <t>ГЭСНр 65-16-3</t>
  </si>
  <si>
    <t>3</t>
  </si>
  <si>
    <r>
      <t xml:space="preserve">Смена радиаторных блоков </t>
    </r>
    <r>
      <rPr>
        <i/>
        <sz val="8"/>
        <rFont val="Times New Roman"/>
        <family val="1"/>
      </rPr>
      <t>(Отсоединение радиаторного блока от трубопровода, снятие радиаторного блока, установка нового радиаторного блока с присоединением его к трубопроводу. Вес радиаторного блока в кг.)</t>
    </r>
  </si>
  <si>
    <t xml:space="preserve"> массой до 80 кг</t>
  </si>
  <si>
    <t>Приказ Госстроя РФ от 09.12.1999г  -3.1.2.2.1</t>
  </si>
  <si>
    <t>1 секция</t>
  </si>
  <si>
    <t xml:space="preserve"> массой 80-160 кг</t>
  </si>
  <si>
    <t xml:space="preserve"> массой 160-240 кг</t>
  </si>
  <si>
    <t>4</t>
  </si>
  <si>
    <r>
      <t>Перегруппировка  секций старого радиатора</t>
    </r>
    <r>
      <rPr>
        <sz val="10"/>
        <rFont val="Times New Roman"/>
        <family val="1"/>
      </rPr>
      <t xml:space="preserve"> (О</t>
    </r>
    <r>
      <rPr>
        <i/>
        <sz val="8"/>
        <rFont val="Times New Roman"/>
        <family val="1"/>
      </rPr>
      <t>тсоединение секций с вывертыванием радиаторных пробок, прочистка и промывка секций, очистка ниппелей.)</t>
    </r>
  </si>
  <si>
    <t>5</t>
  </si>
  <si>
    <r>
      <t xml:space="preserve">Переборка секций радиаторного блока </t>
    </r>
    <r>
      <rPr>
        <i/>
        <sz val="8"/>
        <rFont val="Times New Roman"/>
        <family val="1"/>
      </rPr>
      <t>(Отсоединение радиаторного блока от трубопровода, отсоединение секций с вывертыванием радиаторных пробок, прочистка и промывка секций, очистка ниппелей, присоединение новых секций с вывертыванием радиаторных пробок, присоединение радиаторнрного блока к трубопроводу.)</t>
    </r>
  </si>
  <si>
    <t>6</t>
  </si>
  <si>
    <r>
      <t xml:space="preserve">Добавление секций к радиаторному блоку </t>
    </r>
    <r>
      <rPr>
        <i/>
        <sz val="8"/>
        <rFont val="Times New Roman"/>
        <family val="1"/>
      </rPr>
      <t>(Вывертывание радиаторной пробки с очисткой пробки от старой прокладки, присоединение новых секций с вывертыванием радиаторных пробок, присоединение секции к радиаторному блоку.)</t>
    </r>
  </si>
  <si>
    <t>7</t>
  </si>
  <si>
    <r>
      <t>Промывка трубопроводов системы отопления</t>
    </r>
    <r>
      <rPr>
        <i/>
        <sz val="8"/>
        <rFont val="Times New Roman"/>
        <family val="1"/>
      </rPr>
      <t xml:space="preserve"> (Присоединение шланга к трубопроводу, промывка системы под давлением, отсоединение шланга от трубопровода.)</t>
    </r>
  </si>
  <si>
    <t>1м3 здания</t>
  </si>
  <si>
    <t>8</t>
  </si>
  <si>
    <t>Испытание трубопроводов системы  отопления</t>
  </si>
  <si>
    <r>
      <t>а) Первое рабочее испытание отдельных частей системы</t>
    </r>
    <r>
      <rPr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(наружный осмотр трубопровода, Установка заглушки и манометра. Присоединение гидравлического пресса к водопроводу. Наполнение отдельных частей системы водой до заданного давления)</t>
    </r>
  </si>
  <si>
    <t>1 м трубопровода</t>
  </si>
  <si>
    <r>
      <t xml:space="preserve">б) Рабочая проверка системы вцелом </t>
    </r>
    <r>
      <rPr>
        <i/>
        <sz val="8"/>
        <rFont val="Times New Roman"/>
        <family val="1"/>
      </rPr>
      <t>(Осмотр трубопровода, с отметкой дефектных мест. Спуск воды из трубопровода и устранение дефектов).</t>
    </r>
  </si>
  <si>
    <r>
      <t xml:space="preserve">в) Окончательная проверка при сдаче системы </t>
    </r>
    <r>
      <rPr>
        <i/>
        <sz val="7"/>
        <rFont val="Times New Roman"/>
        <family val="1"/>
      </rPr>
      <t xml:space="preserve">(Наполнение системы в целом до заданного давления. Осмотр и проверка системы. </t>
    </r>
    <r>
      <rPr>
        <i/>
        <sz val="8"/>
        <rFont val="Times New Roman"/>
        <family val="1"/>
      </rPr>
      <t>Снижение давления и устранение дефектов. Опрессовка системы. Спуск воды из системы, снятие заглушек, манометра и отсоединение пресса.)</t>
    </r>
  </si>
  <si>
    <t>г) Проверка на прогрев отопительных приборов с регулировкой.</t>
  </si>
  <si>
    <t>9</t>
  </si>
  <si>
    <t>Опресовка системы отопления</t>
  </si>
  <si>
    <t>9.1</t>
  </si>
  <si>
    <t>Гидравлическое испытание трубопровода систем отопления, водопровода и горячего водоснабжения диаметром: до 100 мм</t>
  </si>
  <si>
    <t>16-07-005-02 (1-1-53)</t>
  </si>
  <si>
    <t>9.2</t>
  </si>
  <si>
    <t>Промывка без дезинфекции трубопровода диаметром: 50-60 мм</t>
  </si>
  <si>
    <t>220-06-002-1(1-1-30)</t>
  </si>
  <si>
    <t>2 м трубопровода</t>
  </si>
  <si>
    <t xml:space="preserve">Установка кранов для спуска воздуха из системы отопления (Вырезка участка трубопровода, заготовка сгона с нарезкой резьбы, установка крана, сборка сгона.) </t>
  </si>
  <si>
    <t>диаметр крана 15-20 мм</t>
  </si>
  <si>
    <t>1 кран</t>
  </si>
  <si>
    <t>диаметр крана 21-25 мм</t>
  </si>
  <si>
    <t>Смена внутренних трубопроводов из чугунных канализационных труб:</t>
  </si>
  <si>
    <t>диаметр канализационного выпуска  50 мм</t>
  </si>
  <si>
    <t xml:space="preserve">ГЭСНр 65-7-1  </t>
  </si>
  <si>
    <t>1,0 м т/провода</t>
  </si>
  <si>
    <t>диаметр канализационного выпуска 76-100 мм</t>
  </si>
  <si>
    <t xml:space="preserve">ГЭСНр 65-7-2  </t>
  </si>
  <si>
    <t>диаметр канализационного выпуска 126-150 мм</t>
  </si>
  <si>
    <t xml:space="preserve">ГЭСНр 65-7-3  </t>
  </si>
  <si>
    <t>12</t>
  </si>
  <si>
    <r>
      <t xml:space="preserve">Врезка в действующие внутренние сети трубопроводов отопления и водоснабжения </t>
    </r>
    <r>
      <rPr>
        <i/>
        <sz val="8"/>
        <rFont val="Times New Roman"/>
        <family val="1"/>
      </rPr>
      <t>(Перекрытие запорной арматуры и спуск воды из участка трубопровода, вырезка отверстия втрубопроводе, изготовление и приварка штуцера, насадка и приварка фланцев к штуцеру, установка арматуры муфтовой, пуск системы.)</t>
    </r>
  </si>
  <si>
    <t>ГЭСНр 16-07-003</t>
  </si>
  <si>
    <t>диаметром 15 мм</t>
  </si>
  <si>
    <t>ГЭСНр 16-07-003-01</t>
  </si>
  <si>
    <t>электрогазосварщик,слесарь-сантехник</t>
  </si>
  <si>
    <t>1 врезка</t>
  </si>
  <si>
    <t>ГЭСНр 16-07-003-02</t>
  </si>
  <si>
    <t>диаметром 25 мм</t>
  </si>
  <si>
    <t>ГЭСНр 16-07-003-03</t>
  </si>
  <si>
    <t>ГЭСНр 16-07-003-04</t>
  </si>
  <si>
    <t>ГЭСНр 16-07-003-06</t>
  </si>
  <si>
    <t>диаметром 80 мм</t>
  </si>
  <si>
    <t>ГЭСНр 16-07-003-07</t>
  </si>
  <si>
    <t>диаметром 100 мм</t>
  </si>
  <si>
    <t>ГЭСНр 16-07-003-08</t>
  </si>
  <si>
    <t>диаметром 125 мм</t>
  </si>
  <si>
    <t>ГЭСНр 16-07-003-09</t>
  </si>
  <si>
    <t>диаметром 150 мм</t>
  </si>
  <si>
    <t>ГЭСНр 16-07-003-10</t>
  </si>
  <si>
    <t>13</t>
  </si>
  <si>
    <t>Устранение засоров санитарных приборов</t>
  </si>
  <si>
    <t>1 прибор</t>
  </si>
  <si>
    <t>14</t>
  </si>
  <si>
    <r>
      <t>Смена санитарно-технических приборов</t>
    </r>
    <r>
      <rPr>
        <i/>
        <sz val="8"/>
        <rFont val="Times New Roman"/>
        <family val="1"/>
      </rPr>
      <t xml:space="preserve"> (отсоединение приборов от тр/проводов, установка новых приборов с укреплением и присоединением к линии, заделкой раструбов)</t>
    </r>
  </si>
  <si>
    <t>14.1</t>
  </si>
  <si>
    <t>Смена унитаза</t>
  </si>
  <si>
    <t>ГЭСНр 65-6-14</t>
  </si>
  <si>
    <t>Со смывным бачком типа "Компакт"</t>
  </si>
  <si>
    <t xml:space="preserve">ГЭСНр 65-6-12 </t>
  </si>
  <si>
    <t>14.2</t>
  </si>
  <si>
    <t>Смена умывальника</t>
  </si>
  <si>
    <t>ГЭСНр 65-6-24</t>
  </si>
  <si>
    <t>14.3</t>
  </si>
  <si>
    <t>Смена раковины</t>
  </si>
  <si>
    <t>ГЭСНр 65-6-19</t>
  </si>
  <si>
    <t>14.4</t>
  </si>
  <si>
    <t>Смена мойки</t>
  </si>
  <si>
    <t>а) на одно отделение</t>
  </si>
  <si>
    <t>ГЭСНр 65-6-15</t>
  </si>
  <si>
    <t>б) на два отделения</t>
  </si>
  <si>
    <t>ГЭСНр 65-6-16</t>
  </si>
  <si>
    <t>14.5</t>
  </si>
  <si>
    <t>Смена ванн</t>
  </si>
  <si>
    <t>а) чугунных</t>
  </si>
  <si>
    <t>ГЭСНр 65-6-17</t>
  </si>
  <si>
    <t>б) стальных</t>
  </si>
  <si>
    <t>ГЭСНр 65-6-18</t>
  </si>
  <si>
    <t>14.6</t>
  </si>
  <si>
    <t>Смена  сидений к унитазам</t>
  </si>
  <si>
    <t>ГЭСНр 65-6-5</t>
  </si>
  <si>
    <t>14.7</t>
  </si>
  <si>
    <t>Смена резиновых манжетов к  унитазам</t>
  </si>
  <si>
    <t>ГЭСНр 65-6-6</t>
  </si>
  <si>
    <t>14.8</t>
  </si>
  <si>
    <t>Смена смывных бачков</t>
  </si>
  <si>
    <t>ГЭСНр 65-6-9</t>
  </si>
  <si>
    <t>14.9</t>
  </si>
  <si>
    <t>Регулировка смывного бачка</t>
  </si>
  <si>
    <t>1 бачок</t>
  </si>
  <si>
    <t>15</t>
  </si>
  <si>
    <r>
      <t>Смена кранов двойной регулировки</t>
    </r>
    <r>
      <rPr>
        <i/>
        <sz val="10"/>
        <rFont val="Times New Roman"/>
        <family val="1"/>
      </rPr>
      <t xml:space="preserve"> (Разборка сгона, снятие крана, отсоединение патрубка от крана, установка нового крана, присоединение патрубка к крану)</t>
    </r>
  </si>
  <si>
    <t>диаметр прохода 15 мм</t>
  </si>
  <si>
    <t>диаметр прохода 19 мм</t>
  </si>
  <si>
    <t>диаметр прохода 32 мм</t>
  </si>
  <si>
    <t>16</t>
  </si>
  <si>
    <r>
      <t xml:space="preserve">Смена арматуры </t>
    </r>
    <r>
      <rPr>
        <i/>
        <sz val="8"/>
        <rFont val="Times New Roman"/>
        <family val="1"/>
      </rPr>
      <t>(снятие арматуры с отсоединением от трубопровода, подготовка арматуры к установке, установка арматуры на место с подгонкой и закреплением)</t>
    </r>
  </si>
  <si>
    <t>16.1</t>
  </si>
  <si>
    <t>Смена смесителей:</t>
  </si>
  <si>
    <t>а) с душевой сеткой</t>
  </si>
  <si>
    <t>ГЭСНр 65-5-6</t>
  </si>
  <si>
    <t>1 смеситель</t>
  </si>
  <si>
    <t>б) без душевой сетки</t>
  </si>
  <si>
    <t>ГЭСНр 65-5-7</t>
  </si>
  <si>
    <t>16.2</t>
  </si>
  <si>
    <t>Смена вентилей и клапанов:</t>
  </si>
  <si>
    <t>а)вентилей и клапанов до20мм</t>
  </si>
  <si>
    <t>ГЭСНр  65-5-1</t>
  </si>
  <si>
    <t>1 шт.</t>
  </si>
  <si>
    <t>б)вентилей и клапанов до32мм</t>
  </si>
  <si>
    <t>ГЭСНр  65-5-2</t>
  </si>
  <si>
    <t>в)вентилей и клапанов до50мм</t>
  </si>
  <si>
    <t>ГЭСНр  65-5-3</t>
  </si>
  <si>
    <t>16.3</t>
  </si>
  <si>
    <t>Смена водоразборных и туалетных кранов</t>
  </si>
  <si>
    <t>ГЭСНр 65-5-5</t>
  </si>
  <si>
    <t>17</t>
  </si>
  <si>
    <r>
      <t xml:space="preserve">Смена пробковых кранов </t>
    </r>
    <r>
      <rPr>
        <i/>
        <sz val="8"/>
        <rFont val="Times New Roman"/>
        <family val="1"/>
      </rPr>
      <t>(Разборка сгона, снятие крана, отсоединение патрубка от крана, установка нового крана, присоединение патрубка к крану, сборка сгона.)</t>
    </r>
  </si>
  <si>
    <t>диаметр крана 15;25 мм</t>
  </si>
  <si>
    <t>диаметр крана 32-50 мм</t>
  </si>
  <si>
    <t>18</t>
  </si>
  <si>
    <t>Смена вентиля</t>
  </si>
  <si>
    <t>1 вентиль</t>
  </si>
  <si>
    <t>19</t>
  </si>
  <si>
    <t>Смена кранштейнов под санитарными приборами</t>
  </si>
  <si>
    <t>Приказ Госстроя РФ от 09.12.1999г  -3.1.2.2.2  применит.</t>
  </si>
  <si>
    <t>1 кронштейн</t>
  </si>
  <si>
    <t>20</t>
  </si>
  <si>
    <r>
      <t xml:space="preserve">Демонтаж санитарно-технических приборов </t>
    </r>
    <r>
      <rPr>
        <i/>
        <sz val="10"/>
        <rFont val="Times New Roman"/>
        <family val="1"/>
      </rPr>
      <t>(снятие приборов с отсоединением от креплений и трубопроводов, снятие кронштейнов)</t>
    </r>
  </si>
  <si>
    <t>20.1</t>
  </si>
  <si>
    <t>Демонтаж моек</t>
  </si>
  <si>
    <t>ГЭСНр 65-4-3</t>
  </si>
  <si>
    <t>20.2</t>
  </si>
  <si>
    <t>Демонтаж ванн</t>
  </si>
  <si>
    <t>ГЭСНр 65-4-4</t>
  </si>
  <si>
    <t>21</t>
  </si>
  <si>
    <r>
      <t xml:space="preserve">Водопровод и канализация - внутренние устройства </t>
    </r>
    <r>
      <rPr>
        <i/>
        <sz val="8"/>
        <rFont val="Times New Roman"/>
        <family val="1"/>
      </rPr>
      <t>(установка сан.приборов со сверлением отверстий, установка и заделка кронштейнов, присоединение приборов к трубопроводам...)</t>
    </r>
  </si>
  <si>
    <t>21.1</t>
  </si>
  <si>
    <t>Установка ванн купальных прямых</t>
  </si>
  <si>
    <t>ГЭСН 17-01-001</t>
  </si>
  <si>
    <t>чугунная</t>
  </si>
  <si>
    <t xml:space="preserve"> 17-01-001-01</t>
  </si>
  <si>
    <t>1 компл.</t>
  </si>
  <si>
    <t>стальная</t>
  </si>
  <si>
    <t xml:space="preserve"> 17-01-001-02</t>
  </si>
  <si>
    <t>пластиковая</t>
  </si>
  <si>
    <t xml:space="preserve"> 17-01-001-04</t>
  </si>
  <si>
    <t>21.2</t>
  </si>
  <si>
    <t>Установка умывальников одиночных</t>
  </si>
  <si>
    <t>с подводкой холодной и горячей воды</t>
  </si>
  <si>
    <t>17-01-001-14</t>
  </si>
  <si>
    <t>1умывальник</t>
  </si>
  <si>
    <t>21,3</t>
  </si>
  <si>
    <t>Установка полотенцесушителя из латунных хромированных труб</t>
  </si>
  <si>
    <t>17-01-002-02</t>
  </si>
  <si>
    <t>1 единица</t>
  </si>
  <si>
    <t>21.4</t>
  </si>
  <si>
    <t>Установка смесителей</t>
  </si>
  <si>
    <t>ГЭСН 17-01-002</t>
  </si>
  <si>
    <t>21.5</t>
  </si>
  <si>
    <t>Установка унитаза</t>
  </si>
  <si>
    <t>ГЭСН 17-01-003</t>
  </si>
  <si>
    <t>с бачком</t>
  </si>
  <si>
    <t>17-01-003-01</t>
  </si>
  <si>
    <t>1 унитаз</t>
  </si>
  <si>
    <t>с бачком высокорасполагаемым</t>
  </si>
  <si>
    <t>17-01-003-02</t>
  </si>
  <si>
    <t>с краном смывным</t>
  </si>
  <si>
    <t>17-01-003-03</t>
  </si>
  <si>
    <t>21.6</t>
  </si>
  <si>
    <t>Установка моек и раковин</t>
  </si>
  <si>
    <t>ГЭСН 17-01-005</t>
  </si>
  <si>
    <t>а) установка раковин</t>
  </si>
  <si>
    <t>17-01-005-04</t>
  </si>
  <si>
    <t xml:space="preserve">б) установка моек на одно отделение </t>
  </si>
  <si>
    <t>17-01-005-01</t>
  </si>
  <si>
    <t>на два отделения</t>
  </si>
  <si>
    <t>17-01-005-02</t>
  </si>
  <si>
    <t>22</t>
  </si>
  <si>
    <t>Установка, вновь, радиаторов и конвекторов с установкой кронштейнов и пробивкой</t>
  </si>
  <si>
    <t>а) радиаторы</t>
  </si>
  <si>
    <t>чугунные</t>
  </si>
  <si>
    <t>18-03-001-01</t>
  </si>
  <si>
    <t xml:space="preserve">1 радиатор  </t>
  </si>
  <si>
    <t>стальные</t>
  </si>
  <si>
    <t>18-03-001-02</t>
  </si>
  <si>
    <t xml:space="preserve">1 радиатор   </t>
  </si>
  <si>
    <t>б) конвекторы</t>
  </si>
  <si>
    <t>18-03-001-03</t>
  </si>
  <si>
    <t>1 конвектор</t>
  </si>
  <si>
    <t>23</t>
  </si>
  <si>
    <t>Пробивка отверстий  в кирпичных стенах  для труб вручную (шлямбуром)</t>
  </si>
  <si>
    <t>ГЭСНр 69-1-6</t>
  </si>
  <si>
    <t>1 отверстие</t>
  </si>
  <si>
    <t>24</t>
  </si>
  <si>
    <r>
      <t>Сверление отверстий в кирпичных стенах электроперфоратором</t>
    </r>
    <r>
      <rPr>
        <sz val="10"/>
        <rFont val="Times New Roman"/>
        <family val="1"/>
      </rPr>
      <t xml:space="preserve"> (</t>
    </r>
    <r>
      <rPr>
        <i/>
        <sz val="8"/>
        <rFont val="Times New Roman"/>
        <family val="1"/>
      </rPr>
      <t>толщиной стен 0,5 кирпича с диаметром отверстия до 20 мм.)</t>
    </r>
  </si>
  <si>
    <t>ГЭСНр 69-2-1</t>
  </si>
  <si>
    <r>
      <t>на каждые 0,5 кирпича</t>
    </r>
    <r>
      <rPr>
        <b/>
        <sz val="10"/>
        <rFont val="Times New Roman"/>
        <family val="1"/>
      </rPr>
      <t xml:space="preserve"> в </t>
    </r>
    <r>
      <rPr>
        <i/>
        <sz val="8"/>
        <rFont val="Times New Roman"/>
        <family val="1"/>
      </rPr>
      <t>толщине стен   с диаметром отверстия до 20 мм добавлять</t>
    </r>
  </si>
  <si>
    <t>ГЭСНр 69-2-2</t>
  </si>
  <si>
    <r>
      <t>на каждые 10 мм</t>
    </r>
    <r>
      <rPr>
        <b/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увеличеия диаметра свыше 20 мм добавлять</t>
    </r>
  </si>
  <si>
    <t>ГЭСНр 69-2-3</t>
  </si>
  <si>
    <t>25</t>
  </si>
  <si>
    <t>Установка 1-й пары водомера-счетчика на холодную и горячую воду  (по желанию квартиросъемщика)</t>
  </si>
  <si>
    <t>15-20мм с фильтром</t>
  </si>
  <si>
    <t>калькуляция УК-2</t>
  </si>
  <si>
    <t>1 пара счетчика (хол.и гор.воды)</t>
  </si>
  <si>
    <t>26</t>
  </si>
  <si>
    <t>Отключение стояков холодной и горячей  воды в техподполье</t>
  </si>
  <si>
    <t>15-25-32мм с фильтром</t>
  </si>
  <si>
    <t>1стояк</t>
  </si>
  <si>
    <t>27</t>
  </si>
  <si>
    <t>Замена 1-й пары водомера-счетчика на холодную и горячую воду</t>
  </si>
  <si>
    <t>2 счетчика</t>
  </si>
  <si>
    <t>28</t>
  </si>
  <si>
    <t>Замена 1-го водомера-счетчика на холодную и горячую воду</t>
  </si>
  <si>
    <t>1 счетчик</t>
  </si>
  <si>
    <t>29</t>
  </si>
  <si>
    <t>Техническое содержание и обслуживание инженерных систем (санитарно-технических систем и оборудования) общественных зданий.</t>
  </si>
  <si>
    <t xml:space="preserve">сварочные работы </t>
  </si>
  <si>
    <t>Рек.труд.раб. занят.содерж.и ремон.обект.культурно-быт.назнач.и обществен.здан.4.2.6.т.39Расч .УК-2 в строке)</t>
  </si>
  <si>
    <t>Электрогазосварщик</t>
  </si>
  <si>
    <t xml:space="preserve">1 м2 общ площ.здан. </t>
  </si>
  <si>
    <t>1м2 общ.пл.здан</t>
  </si>
  <si>
    <t>1/1000м2*0,01*12262р=0,12руб</t>
  </si>
  <si>
    <t>сантехнические работы</t>
  </si>
  <si>
    <t>Слесарь-сантехник</t>
  </si>
  <si>
    <t>1/1000м2*0,02*9313р=0,18руб</t>
  </si>
  <si>
    <t>всего</t>
  </si>
  <si>
    <t>30</t>
  </si>
  <si>
    <t>Аврийные сантехнические  и сварочные работы в обществееных зданиях и офисах</t>
  </si>
  <si>
    <t>сварочные работы</t>
  </si>
  <si>
    <t>1 м2 общ площ.здан</t>
  </si>
  <si>
    <t>1/1000м2*0,01*14371р=0,14руб</t>
  </si>
  <si>
    <t>сантехнические работы и вождение автомобиля</t>
  </si>
  <si>
    <t>1/1000м2*0,02*10915р=0,22руб</t>
  </si>
  <si>
    <t>31</t>
  </si>
  <si>
    <t>Отключение горячей и холодной воды и отопления в жилом доме</t>
  </si>
  <si>
    <t>31.1</t>
  </si>
  <si>
    <t>сантехника</t>
  </si>
  <si>
    <t>ГЭСНр 65-23-2</t>
  </si>
  <si>
    <t>1 м3</t>
  </si>
  <si>
    <t>31.2</t>
  </si>
  <si>
    <t>разные работы</t>
  </si>
  <si>
    <t>Хронометраж УК 2</t>
  </si>
  <si>
    <t>слесарь-сантехник, оператор ЭВи КМ, дворник</t>
  </si>
  <si>
    <t>32</t>
  </si>
  <si>
    <t xml:space="preserve">Смена санитарно-технических приборов </t>
  </si>
  <si>
    <t>ГЭСНр 65-6</t>
  </si>
  <si>
    <t>32.1</t>
  </si>
  <si>
    <t>Смена выпусков (сифонов) к умывальникам и мойкам</t>
  </si>
  <si>
    <t>ГЭСНр 65-6-8</t>
  </si>
  <si>
    <t>32.2</t>
  </si>
  <si>
    <t>Смена гибкой подводки к унитазу (мойке)</t>
  </si>
  <si>
    <t>ГЭСНр 65-6-10</t>
  </si>
  <si>
    <t>32.3</t>
  </si>
  <si>
    <t>Замена шланга смесителей с душевой сеткой</t>
  </si>
  <si>
    <t>ГЭСНр 65-6-10 (приминительно)</t>
  </si>
  <si>
    <t>33</t>
  </si>
  <si>
    <t>Замена шарового крана смывного бачка</t>
  </si>
  <si>
    <t>ГЭСНр 65-6-25</t>
  </si>
  <si>
    <t>34</t>
  </si>
  <si>
    <t>Ремонт водопроводного крана без снятия с места</t>
  </si>
  <si>
    <t>34.1</t>
  </si>
  <si>
    <r>
      <t xml:space="preserve">Смена прокладок. </t>
    </r>
    <r>
      <rPr>
        <i/>
        <sz val="9"/>
        <rFont val="Times New Roman"/>
        <family val="1"/>
      </rPr>
      <t>(</t>
    </r>
    <r>
      <rPr>
        <i/>
        <sz val="8"/>
        <rFont val="Times New Roman"/>
        <family val="1"/>
      </rPr>
      <t xml:space="preserve">Перекрытие квартирного вентиля. Вывертывание головки крана. Замена уплотнительной прокладки. Установка головки крана на место. Открытие квартирного вентиля. Проверка работы крана.) </t>
    </r>
  </si>
  <si>
    <t>Приказ Госстроя РФ от 09.12.1999г  -3.1.2.1.2</t>
  </si>
  <si>
    <t>34.2</t>
  </si>
  <si>
    <r>
      <t xml:space="preserve">Набивка сальников. </t>
    </r>
    <r>
      <rPr>
        <i/>
        <sz val="8"/>
        <rFont val="Times New Roman"/>
        <family val="1"/>
      </rPr>
      <t>(Перекрытие квартирного вентиля. Снятие маховичка и сальниковой гайки. Набивка сальника. Установка гайки и маховичка на место. Открытие квартирного вентиля. Проверка работы крана.)</t>
    </r>
    <r>
      <rPr>
        <i/>
        <sz val="10"/>
        <rFont val="Times New Roman"/>
        <family val="1"/>
      </rPr>
      <t xml:space="preserve">  </t>
    </r>
  </si>
  <si>
    <t>Замена прокладок на полотенцесушителе</t>
  </si>
  <si>
    <t>ГЭСНр 65-6-20</t>
  </si>
  <si>
    <t>1 прокладка</t>
  </si>
  <si>
    <t>36</t>
  </si>
  <si>
    <t>Снятие арматуры</t>
  </si>
  <si>
    <t>ГЭСНр 65-3</t>
  </si>
  <si>
    <t>36.1</t>
  </si>
  <si>
    <r>
      <t>Отсоедединение арматуры от трубопроводов</t>
    </r>
    <r>
      <rPr>
        <i/>
        <sz val="10"/>
        <rFont val="Times New Roman"/>
        <family val="1"/>
      </rPr>
      <t xml:space="preserve"> (Снятие водомеров диаметром до 50 мм)</t>
    </r>
  </si>
  <si>
    <t>ГЭСНр 65-3-8</t>
  </si>
  <si>
    <t>1 шт. арматуры</t>
  </si>
  <si>
    <t>37</t>
  </si>
  <si>
    <t>Опломбировка кранов (вентилей) холодной и горячей воды</t>
  </si>
  <si>
    <t>37.1</t>
  </si>
  <si>
    <t>Выход на месторасположение объекта. Перекрытие вводного вентиля холодной (горячей) воды, опломбировка крана (вентиля). Составление акта</t>
  </si>
  <si>
    <t>Расч. УК-2 в строке</t>
  </si>
  <si>
    <t>Инженер по ОЭиРЗС</t>
  </si>
  <si>
    <t xml:space="preserve">2 стояка </t>
  </si>
  <si>
    <t>2 стояка</t>
  </si>
  <si>
    <t>37.2</t>
  </si>
  <si>
    <t xml:space="preserve">4 стояка </t>
  </si>
  <si>
    <t>4 стояка</t>
  </si>
  <si>
    <t>2. ТЕКУЩИЙ РЕМОНТ И ТЕХНИЧЕСКОЕ ОБСЛУЖИВАНИЕ ЭЛЕКТРООБОРУДОВАНИЯ</t>
  </si>
  <si>
    <t>Замена неисправных участков электротехнической сети</t>
  </si>
  <si>
    <t>Приказ Госстроя РФ от 09.12.1999г  -3.1.2.2.3</t>
  </si>
  <si>
    <t>Электромонтер по РиОЭО</t>
  </si>
  <si>
    <t>1 м провода</t>
  </si>
  <si>
    <t>2*1,5; 2*2,5</t>
  </si>
  <si>
    <t>N 1</t>
  </si>
  <si>
    <t>3*1,5; 3*2,5</t>
  </si>
  <si>
    <t>N 2</t>
  </si>
  <si>
    <t>Замена вышедших из строя электроустановочных изделий (выключатели, штепсельные разетки)</t>
  </si>
  <si>
    <t>Приказ Госстроя РФ от 09.12.1999г  -3.1.2.2.3 (N5)</t>
  </si>
  <si>
    <t>Замена групповой линии питания электроплиты (без заделки штрабов)</t>
  </si>
  <si>
    <t>Приказ Госстроя РФ от 09.12.1999г  -3.1.2.2.3 (N3)</t>
  </si>
  <si>
    <t>1 электроплита</t>
  </si>
  <si>
    <t>Замена светильника</t>
  </si>
  <si>
    <t>1 светильник</t>
  </si>
  <si>
    <t>а) для ламп накаливания</t>
  </si>
  <si>
    <t>N 6</t>
  </si>
  <si>
    <t>б) для люминесцентных ламп</t>
  </si>
  <si>
    <t>N 7</t>
  </si>
  <si>
    <t>Ремонт щитов</t>
  </si>
  <si>
    <t>Приказ Госстроя РФ от 09.12.1999г  -3.1.2.2.3 (N12)</t>
  </si>
  <si>
    <t>1 щиток</t>
  </si>
  <si>
    <t>Замена деталей крепления</t>
  </si>
  <si>
    <t>1 крепление</t>
  </si>
  <si>
    <t>крюки и шпильки</t>
  </si>
  <si>
    <t>N 13</t>
  </si>
  <si>
    <t>кронштейны</t>
  </si>
  <si>
    <t>N 14</t>
  </si>
  <si>
    <t>Замена стенного или потолочного патрона</t>
  </si>
  <si>
    <t>ГЭСН 67-11</t>
  </si>
  <si>
    <t>1 шт</t>
  </si>
  <si>
    <t>Пробивка в бетонных конструкциях полов и стен борозд площадью сечения до 20 см2</t>
  </si>
  <si>
    <t>ГЭСН 46-03-012</t>
  </si>
  <si>
    <t>Прокладка провода 2*2,5; 4 в готовых каналах стен и перекрытий</t>
  </si>
  <si>
    <t>ГЭСН 08-02-403-2</t>
  </si>
  <si>
    <t>1 м</t>
  </si>
  <si>
    <t>10</t>
  </si>
  <si>
    <t>Установка коробки ответвительной к распределительному клеммопроводу</t>
  </si>
  <si>
    <t>ГЭСН 08-02-402</t>
  </si>
  <si>
    <t>11</t>
  </si>
  <si>
    <t>Смена 2-х клавишного неутопл.типа переключателя при открытой проводке</t>
  </si>
  <si>
    <t>ГЭСН 08-03-591-6</t>
  </si>
  <si>
    <t>1шт</t>
  </si>
  <si>
    <t>Смена 2-х клавишного утопл. типа переключателя при скрытой проводке</t>
  </si>
  <si>
    <t>ГЭСН 08-03-591-7</t>
  </si>
  <si>
    <t>Установка штепсельного неутопленного типа розетки при открытой проводке</t>
  </si>
  <si>
    <t>ГЭСН 08-03-591-8</t>
  </si>
  <si>
    <t>Установка штепсельного утопленного типа розетки при скрытой проводке</t>
  </si>
  <si>
    <t>ГЭСН 08-03-591-9</t>
  </si>
  <si>
    <t>Установка блока с тремя выключателями</t>
  </si>
  <si>
    <t>ГЭСН 08-03-591-12</t>
  </si>
  <si>
    <t>Установка светильника с подвеской на крюк (1 лампа)</t>
  </si>
  <si>
    <t>ГЭСН 67-8-2</t>
  </si>
  <si>
    <t>Установка светильника потолочного или настенного "бра"</t>
  </si>
  <si>
    <t>ГЭСН 67-8-1</t>
  </si>
  <si>
    <t>Смена люминисцентных ламп</t>
  </si>
  <si>
    <t>ГЭСН 67-5-2</t>
  </si>
  <si>
    <t>Установка светильника с люминисцентными лампами до 2-х штук на штырях</t>
  </si>
  <si>
    <t>ГЭСН 08-03-594-2</t>
  </si>
  <si>
    <t>Установка люстры с числом ламп до 5 штук</t>
  </si>
  <si>
    <t>ГЭСН 08-03-593-11</t>
  </si>
  <si>
    <t>Установка светильника с люминисцентными лампами до 2-х штук на кронштейнах</t>
  </si>
  <si>
    <t>ГЭСН 08-03-594-9</t>
  </si>
  <si>
    <t>Установка щитка (основания) для электросчетчика на стене</t>
  </si>
  <si>
    <t>ГЭСН 08-03-601</t>
  </si>
  <si>
    <t>Смена однофазного электросчетчика на готовом основании и его подключение</t>
  </si>
  <si>
    <t>ГЭСН 67-10-1</t>
  </si>
  <si>
    <t>Установка розетки штепсельной 3-х полюсной (евро)</t>
  </si>
  <si>
    <t>ГЭСН 08-03-591-11</t>
  </si>
  <si>
    <t>Установка светильника в подвесных потолках с количеством ламп до 6 штук</t>
  </si>
  <si>
    <t>ГЭСН 08-03-593-19</t>
  </si>
  <si>
    <t xml:space="preserve">Установка электрического звонка </t>
  </si>
  <si>
    <t>ГЭСН 08-03-604</t>
  </si>
  <si>
    <t>1  компл</t>
  </si>
  <si>
    <t>1 компл</t>
  </si>
  <si>
    <t>Ревизия и подключение электроустановочных изделий на месте (автоматы)</t>
  </si>
  <si>
    <t>ГЭСН 08-03-526-1</t>
  </si>
  <si>
    <t>Смена ламп накаливания в патроне</t>
  </si>
  <si>
    <t>ГЭСН 67-5-1</t>
  </si>
  <si>
    <t>Установка трехфазного электросчетчика на готовом основании и его подключение</t>
  </si>
  <si>
    <t>ГЭСН 08-03-600-2</t>
  </si>
  <si>
    <r>
      <t xml:space="preserve">Вызов работника для консультации. </t>
    </r>
    <r>
      <rPr>
        <i/>
        <sz val="8"/>
        <rFont val="Times New Roman"/>
        <family val="1"/>
      </rPr>
      <t>Осмотр места работ, обнаружение неисправности, консультация (без составления документации)</t>
    </r>
  </si>
  <si>
    <t>Расчет УК-2</t>
  </si>
  <si>
    <t>1 вызов 1 работника</t>
  </si>
  <si>
    <t>факт</t>
  </si>
  <si>
    <t>Монтаж кабеля 2-х, 4-х жильный в помещениях с нормальной средой сечением жилы до 10 мм2</t>
  </si>
  <si>
    <t>ГЭСН 08-02-402-1</t>
  </si>
  <si>
    <t>Затягивание проводов в электротех. плинтус</t>
  </si>
  <si>
    <t>ГЭСН 08-02-422-4</t>
  </si>
  <si>
    <t>Затягивание проводов в трубы и металлические рукава</t>
  </si>
  <si>
    <t>ГЭСН 08-02-412-2</t>
  </si>
  <si>
    <t>Монтаж провода в защитной оболочке или кабелей под штукатурку по стенам или в бороздах</t>
  </si>
  <si>
    <t>ГЭСН 08-02-403-3</t>
  </si>
  <si>
    <t>35</t>
  </si>
  <si>
    <t>Монтаж провода групповых осветительных сетей в пустотах плит перекрытий</t>
  </si>
  <si>
    <t>ГЭСН 08-02-403-1</t>
  </si>
  <si>
    <t>Монтаж электротехнического плинтуса</t>
  </si>
  <si>
    <t>ГЭСН 08-02-397</t>
  </si>
  <si>
    <t>Электромонтер УОЭО</t>
  </si>
  <si>
    <t>Замена магнитных пускателей</t>
  </si>
  <si>
    <t>ГЭСН 67-6</t>
  </si>
  <si>
    <t>38</t>
  </si>
  <si>
    <t>Замена промежуточного реле</t>
  </si>
  <si>
    <t>Приказ Госстроя РФ от 09.12.1999г  -3.1.2.2.3 (N26)</t>
  </si>
  <si>
    <t>1 реле</t>
  </si>
  <si>
    <t>39</t>
  </si>
  <si>
    <t>Замена реле тока</t>
  </si>
  <si>
    <t>Приказ Госстроя РФ от 09.12.1999г  -3.1.2.2.3 (N29)</t>
  </si>
  <si>
    <t>40</t>
  </si>
  <si>
    <t>Замена приборов учета (счетчиков электроэнергии)</t>
  </si>
  <si>
    <t>Приказ Госстроя РФ от 09.12.1999г  -3.1.2.2.3 (N46)</t>
  </si>
  <si>
    <t>41</t>
  </si>
  <si>
    <t>Замена предохранителей</t>
  </si>
  <si>
    <t>ГЭСН 08-01-061</t>
  </si>
  <si>
    <t>42</t>
  </si>
  <si>
    <t xml:space="preserve">Замена  пакетных переключателей вводно-распредлительных устройств </t>
  </si>
  <si>
    <t>ГЭСН 67-7</t>
  </si>
  <si>
    <t>43</t>
  </si>
  <si>
    <t>Замена электромагнитных контакторов</t>
  </si>
  <si>
    <t>44</t>
  </si>
  <si>
    <t xml:space="preserve">Демонтаж электропроводки </t>
  </si>
  <si>
    <t>ГЭСН 67-1</t>
  </si>
  <si>
    <t>Скрытая проводка</t>
  </si>
  <si>
    <t>ГЭСН 67-1-1</t>
  </si>
  <si>
    <t>Шнур на роликах</t>
  </si>
  <si>
    <t>ГЭСН 67-1-2</t>
  </si>
  <si>
    <t>проводка на крюках (якорях) с изоляторами сечением 16 мм2</t>
  </si>
  <si>
    <t>ГЭСН 67-1-3</t>
  </si>
  <si>
    <t>проводка на крюках (якорях) с изоляторами сечением 70 мм2</t>
  </si>
  <si>
    <t>ГЭСН 67-1-4</t>
  </si>
  <si>
    <t>проводка на крюках (якорях) с изоляторами сечением 150 мм2</t>
  </si>
  <si>
    <t>ГЭСН 67-1-5</t>
  </si>
  <si>
    <t>45</t>
  </si>
  <si>
    <t>Демонтаж труб и проводов из труб</t>
  </si>
  <si>
    <t>ГЭСН 67-2</t>
  </si>
  <si>
    <t>6мм</t>
  </si>
  <si>
    <t>ГЭСН 67-2-1</t>
  </si>
  <si>
    <t>16мм</t>
  </si>
  <si>
    <t>ГЭСН 67-2-2</t>
  </si>
  <si>
    <t>46</t>
  </si>
  <si>
    <t>Ремонт групповых щитков на лестничной клетки без ремонта автоматов</t>
  </si>
  <si>
    <t>ГЭСН 67-13</t>
  </si>
  <si>
    <t>47</t>
  </si>
  <si>
    <t>Ремонт групповых щитков на лестничной клетки со сменой  автоматов</t>
  </si>
  <si>
    <t>ГЭСН 67-14</t>
  </si>
  <si>
    <t>48</t>
  </si>
  <si>
    <t>Присоединение к зажимам жил/проводов или кабелей</t>
  </si>
  <si>
    <t>ГЭСН 08-02-144</t>
  </si>
  <si>
    <t>2,5мм</t>
  </si>
  <si>
    <t>ГЭСН 08-02-144-1</t>
  </si>
  <si>
    <t>ГЭСН 08-02-144-2</t>
  </si>
  <si>
    <t>49</t>
  </si>
  <si>
    <t>Разводка по устройствам и подключение жил кабелей или проводов к зажимам аппаратов и приборов</t>
  </si>
  <si>
    <t>ГЭСН 08-03-574-2</t>
  </si>
  <si>
    <t>1 жил</t>
  </si>
  <si>
    <t>50</t>
  </si>
  <si>
    <t>Ремонт рубильников</t>
  </si>
  <si>
    <t>ГЭСН 08-03-521-15</t>
  </si>
  <si>
    <t>51</t>
  </si>
  <si>
    <t>Снятие показания эл/счетчиков общедомовых потребителей</t>
  </si>
  <si>
    <t>1 показание</t>
  </si>
  <si>
    <t>52</t>
  </si>
  <si>
    <t>Измерение сопротивление изоляции сетей</t>
  </si>
  <si>
    <t>ГЭСНп 01-08-028-01</t>
  </si>
  <si>
    <t>1 линия</t>
  </si>
  <si>
    <t>53</t>
  </si>
  <si>
    <t>Подключение  эл.счетчика 1ого-фазного</t>
  </si>
  <si>
    <t>ГЭСН 08-03-600-1</t>
  </si>
  <si>
    <t>54</t>
  </si>
  <si>
    <t>Подключение  эл.счетчика 3х-фазного</t>
  </si>
  <si>
    <t>55</t>
  </si>
  <si>
    <t>Демонтаж электросчетчика</t>
  </si>
  <si>
    <t>ГЭСН 67-4-6</t>
  </si>
  <si>
    <t>56</t>
  </si>
  <si>
    <t>Выполнение работ по отключению электроэнергии у абонентов предприятия</t>
  </si>
  <si>
    <t>1 отключение</t>
  </si>
  <si>
    <t>57</t>
  </si>
  <si>
    <t>Выполнение работ по включению электроэнергии у абонентов предприятия</t>
  </si>
  <si>
    <t>1 включение</t>
  </si>
  <si>
    <t>3. Разные работы</t>
  </si>
  <si>
    <t>Уборка  дворовой территории, вручную</t>
  </si>
  <si>
    <t xml:space="preserve">летний период </t>
  </si>
  <si>
    <t>Дворник</t>
  </si>
  <si>
    <t xml:space="preserve">1 э/м2 </t>
  </si>
  <si>
    <t>1 месяц</t>
  </si>
  <si>
    <t>1 э/м2</t>
  </si>
  <si>
    <t>зимний период</t>
  </si>
  <si>
    <t>Погрузка мусора, вручную</t>
  </si>
  <si>
    <t>среднегодовая /12мес</t>
  </si>
  <si>
    <t xml:space="preserve">Расч .УК-2 </t>
  </si>
  <si>
    <t>Грузчик (КГМ)</t>
  </si>
  <si>
    <t xml:space="preserve">1 т груза </t>
  </si>
  <si>
    <t xml:space="preserve">1т груза </t>
  </si>
  <si>
    <t>21242,49 руб/126,6т =167,79руб за 1т</t>
  </si>
  <si>
    <t>Вывоз киосков и металлических гаражей, сопровождение</t>
  </si>
  <si>
    <t>Расч .УК-2 в строке</t>
  </si>
  <si>
    <t>1 гараж</t>
  </si>
  <si>
    <t>16час*64,34р =1029,44руб</t>
  </si>
  <si>
    <t>Уборка лестничных клеток</t>
  </si>
  <si>
    <t>5 этажей</t>
  </si>
  <si>
    <t>нормы обслуживания по УК-2</t>
  </si>
  <si>
    <t>Рабочий по комплексному обслуживанию и ремонту зданий</t>
  </si>
  <si>
    <t>1 м2</t>
  </si>
  <si>
    <t>9 этажей</t>
  </si>
  <si>
    <t>Свыше 9 этажей</t>
  </si>
  <si>
    <t>Выгруз мусора</t>
  </si>
  <si>
    <t>5этажей</t>
  </si>
  <si>
    <t>Уборщик мусоропроводов</t>
  </si>
  <si>
    <t>Свыше 10 этажей до 14 этажей</t>
  </si>
  <si>
    <t>Свыше 15 этажей</t>
  </si>
  <si>
    <t>Уборка служебных помещений</t>
  </si>
  <si>
    <t>Очистка и снятие мелких объявлений</t>
  </si>
  <si>
    <t>1 объявление</t>
  </si>
  <si>
    <t>1объявл.</t>
  </si>
  <si>
    <t>Копирование документов на копировальном аппарате</t>
  </si>
  <si>
    <t>Оператор ЭВи КМ</t>
  </si>
  <si>
    <t>1 лист</t>
  </si>
  <si>
    <t xml:space="preserve">Диспетчерское обслуживание </t>
  </si>
  <si>
    <t>Численность всего: 5,5 ед. на 1 ед. "ОД"</t>
  </si>
  <si>
    <t>1.1.Зарплата за 1 ч/час на 1ед. ДУ</t>
  </si>
  <si>
    <t>Расчет: 50850 руб/Кол-во м2 общ.пл.кв-р "ОД" где Заказчик *Кол-во м2 общ.пл.кв-р для Заказчика</t>
  </si>
  <si>
    <t>Диспетчерское обслуживание на 1 сигнальную лампу пульта управления.</t>
  </si>
  <si>
    <t xml:space="preserve"> 14,4 смен в месяц -на обслуживание всех СЛ. (166,08 час.средняя норма в месяц / 11,5час (гр7)) для гр.7= 1смена 11,5час (12час+11час) /2.         </t>
  </si>
  <si>
    <t>10.1</t>
  </si>
  <si>
    <t>Диспетчерское обслуживание (прием информации на пульт, учет ее по журналу и передача по телефону и (или) письменно Заказчику)</t>
  </si>
  <si>
    <t>Расч. По факту УК-2 в гр.14</t>
  </si>
  <si>
    <t>Оператор пульта управления оборудованием жилых и общественных зданий = 9чел</t>
  </si>
  <si>
    <t>9889 шт. сигнальных ламп в 1смену по факту УК-2</t>
  </si>
  <si>
    <t>10.2</t>
  </si>
  <si>
    <t>Оператор ПУОЖиОЗ (сменный)=24 чел</t>
  </si>
  <si>
    <t>10.3</t>
  </si>
  <si>
    <t>Итого  за смену</t>
  </si>
  <si>
    <t>1смена</t>
  </si>
  <si>
    <t xml:space="preserve"> 1ед. сигнальной лампы</t>
  </si>
  <si>
    <t xml:space="preserve">гр.10=(9*10030+24*8345)/14,4=20177,085 руб-зарплата на 1смену </t>
  </si>
  <si>
    <t>10.4</t>
  </si>
  <si>
    <t>ВСЕГО   за месяц</t>
  </si>
  <si>
    <t>Кол-во смен в месяц на обслуживание всех СЛ</t>
  </si>
  <si>
    <t>гр.12=29,38 руб(2,04руб*14,4смен)(или 20177,08руб / 9889шт *14,4смен)</t>
  </si>
  <si>
    <t>10.5</t>
  </si>
  <si>
    <t>Примечание: Численность основных рабочих (операторов ПУОЖиОЗ) на 1 ед. сигнальной лампы =0,0033чел. (33чел/9889шт)</t>
  </si>
  <si>
    <t xml:space="preserve">Выдача заключений по качеству выполнения работ и предоставления услуг о причинах возникновения и возможных виновниках ущерба </t>
  </si>
  <si>
    <t>Осмотр и составление акта технического обследования помещений</t>
  </si>
  <si>
    <t>Инженер по организации, эксплуатации зданий и сооружений</t>
  </si>
  <si>
    <t>1 пакет документов</t>
  </si>
  <si>
    <t>60мин*2/60 мин</t>
  </si>
  <si>
    <t>Составление дефектной ведомости</t>
  </si>
  <si>
    <t>Инженер по организации эксплуатации и ремонту зданий и сооружений</t>
  </si>
  <si>
    <t>Составление сметной документации</t>
  </si>
  <si>
    <t>Инженер по проект-смет.раб.</t>
  </si>
  <si>
    <t>60мин*4/60 мин</t>
  </si>
  <si>
    <t>Всего</t>
  </si>
  <si>
    <t>1 пакет</t>
  </si>
  <si>
    <t>Доставка корреспонденции работниками предприятия</t>
  </si>
  <si>
    <t>Получение корреспонденции от заказчика, регистрация, рас-пределение и рассылка по подразделениям, составление отчета</t>
  </si>
  <si>
    <t>Специалист канцелярии</t>
  </si>
  <si>
    <t>1чел* 1час</t>
  </si>
  <si>
    <t>Получение корреспонденции в канцелярии, регистрация. Рас-пределение и рассылка по подразделениям , составление  отчета.</t>
  </si>
  <si>
    <t>Техник по труду и делопроизводству</t>
  </si>
  <si>
    <t>1чел* 0,5час</t>
  </si>
  <si>
    <t>60мин*0,5/60 мин</t>
  </si>
  <si>
    <t>Получение корреспонденции у секретаря. Распределение и доставка ее по адресу, составлени отчета</t>
  </si>
  <si>
    <t>Мастера</t>
  </si>
  <si>
    <t>2час</t>
  </si>
  <si>
    <t>1 доставка</t>
  </si>
  <si>
    <t>Согласование проекта на производство работ</t>
  </si>
  <si>
    <t>Ознакомление с предоставленной документацией, необходимой для подписания акта; работа с проектом; Выезд на квартиру; Обследование квартиры; Регистрация в журнале учета; Подписание документов у руководителя.</t>
  </si>
  <si>
    <t>(60мин+40мин)/60мин</t>
  </si>
  <si>
    <t>Согласование рабочего проекта по перепланировке</t>
  </si>
  <si>
    <t>Работа с нормативной документацией; Определение серии дома; Работы по СНиП; Регистрация в журнале учета; Подпись у руководителя</t>
  </si>
  <si>
    <t>(60мин+12мин)/60мин</t>
  </si>
  <si>
    <t>Инженер по проектно-сметной документации</t>
  </si>
  <si>
    <t>Составление актов, дефектных ведомостей</t>
  </si>
  <si>
    <t>1 пакет док,за 4 час</t>
  </si>
  <si>
    <t>Выдача разрешений на установку индивидуальных приборов учета и их приемку в эксплуатацию</t>
  </si>
  <si>
    <t>Выдача разрешений на установку индивидуальных приборов учета</t>
  </si>
  <si>
    <t>Проверка и согласование проекта и типа счетчика</t>
  </si>
  <si>
    <t>Изготовление копий проекта и тех. Паспорта</t>
  </si>
  <si>
    <t>14.2.1</t>
  </si>
  <si>
    <t>Приемка в эксплуатацию 1-го индивидуального прибора учета</t>
  </si>
  <si>
    <t>Выход на место</t>
  </si>
  <si>
    <t xml:space="preserve">чел.  (выход туда-обратно) </t>
  </si>
  <si>
    <t>30 мин (туда-обратно)</t>
  </si>
  <si>
    <t>49,83 = 0,50 (гр7) * 99,66 (гр9)</t>
  </si>
  <si>
    <t>Приемка счетчиков в эксплуатацию с опломбированием</t>
  </si>
  <si>
    <t>9,97*количество счетчиков</t>
  </si>
  <si>
    <t>Составление акта допуска</t>
  </si>
  <si>
    <t>1 акт</t>
  </si>
  <si>
    <t>Ксерокопия и выдача акта допуска и заявления на оплату</t>
  </si>
  <si>
    <t>Опломбировка 1-го счетчика</t>
  </si>
  <si>
    <t>86,71= п. 14.2.1+ п. 14.2.2 + п. 14.2.3 + п. 14.2.4</t>
  </si>
  <si>
    <t>14.2.2</t>
  </si>
  <si>
    <t>Приемка в эксплуатацию 2-х индивидуальных приборов учета</t>
  </si>
  <si>
    <t>14.2.3</t>
  </si>
  <si>
    <t>Приемка в эксплуатацию 4-х индивидуальных приборов учета</t>
  </si>
  <si>
    <t>4 счетчика</t>
  </si>
  <si>
    <t>Выдача разрешений на установку 1-ого индивидуального прибора учета и их приемку в эксплуатацию (при первичной установке счетчиков)</t>
  </si>
  <si>
    <t>При первичной установке 1-го счетчика</t>
  </si>
  <si>
    <t>153,48 = ВСЕГО п.14.1 + ВСЕГО п.14.2</t>
  </si>
  <si>
    <t>Выдача разрешений на установку 2-х индивидуальных приборов учета и их приемку в эксплуатацию (при первичной установке счетчиков)</t>
  </si>
  <si>
    <t>Выдача разрешений на установку 4-х индивидуального прибора учета и их приемку в эксплуатацию (при первичной установке счетчиков)</t>
  </si>
  <si>
    <t>Юридическая консультация</t>
  </si>
  <si>
    <t>Юрисконсульт</t>
  </si>
  <si>
    <t>1  консультация</t>
  </si>
  <si>
    <t>по факту затраченного времени на выполнение работы</t>
  </si>
  <si>
    <t>Вызов работника для консультации</t>
  </si>
  <si>
    <t>Осмотр места работ, консультация, без составления документации</t>
  </si>
  <si>
    <t>Инженер (мастер,юрист и т.д. 1работник)</t>
  </si>
  <si>
    <t>Выполнение расчетов с вызовом на место</t>
  </si>
  <si>
    <t>Приемка и получение документации; Выезд на месторасположения объекта, осмотр объекта; оборудования, подготовка документации ; Выполнение расчетов, оформление документации.</t>
  </si>
  <si>
    <t>Инженер или мастер, 1 работник.</t>
  </si>
  <si>
    <t>1 расчет с вызовом на место</t>
  </si>
  <si>
    <t>по факту затраченного времени на выполнение работы вместе с выездом на место</t>
  </si>
  <si>
    <t xml:space="preserve"> Выезд на месторасположения объекта.</t>
  </si>
  <si>
    <t>Водитель  -1 работник.</t>
  </si>
  <si>
    <t xml:space="preserve">1  выезд туда-обратно </t>
  </si>
  <si>
    <t>по факту затраченного времени на выезд на место (туда-обратно)</t>
  </si>
  <si>
    <t>Выполнение работ по выдаче технических условий на нежилые помещения всех форм собственности</t>
  </si>
  <si>
    <t>Выполнение работ по выдаче актов раздела границ ответственности на нежилые помещения</t>
  </si>
  <si>
    <t>Вывоз бытового мусора от объектов нежилого фонда</t>
  </si>
  <si>
    <t>1м3</t>
  </si>
  <si>
    <t>Содержание, техническое обслуживание и ремонт кровли (при установке оборудования на крышах жилых домов)</t>
  </si>
  <si>
    <t>1м2</t>
  </si>
  <si>
    <t>Содержание и техническое обслуживание мест общего пользования (при установке оборудования в местах общего пользования)</t>
  </si>
  <si>
    <t>Содержание и техническое обслуживание площади, занимаемой кабелем</t>
  </si>
  <si>
    <t>1м.пог.</t>
  </si>
  <si>
    <t>Техническая эксплуатация электроустановок</t>
  </si>
  <si>
    <t>1кВт/час</t>
  </si>
  <si>
    <t>Содержание и техническое обслуживание транзитного трубопровода, расположенного в местах общего пользования многоквартирных жилых домов</t>
  </si>
  <si>
    <t xml:space="preserve">Предоставление коммунальных и эксплуатационных услуг                                           </t>
  </si>
  <si>
    <t>тепловая энергия</t>
  </si>
  <si>
    <t>1Гкал</t>
  </si>
  <si>
    <t>химически очищенная вода</t>
  </si>
  <si>
    <t>холодная питьевая вода</t>
  </si>
  <si>
    <t>сточные воды</t>
  </si>
  <si>
    <t>содержание тепловых сетей на 1Гкал тепловой энергии</t>
  </si>
  <si>
    <t>содержание сетей холодного водоснабжения</t>
  </si>
  <si>
    <t>затраты управления</t>
  </si>
  <si>
    <t>Исп.ПЭО/Дудник Е.М.тел.66-75-17</t>
  </si>
  <si>
    <t>Примечание:  При  составлении договора на оказание  услуг необходимо дополнительно включать   время перехода (туда-обратно) к адресату по   средней зарплате 1 чел/часа (гр.9) на профессию (должность) и фактически затраченного времени на переход (переезд).</t>
  </si>
  <si>
    <t>Начальник ПЭО</t>
  </si>
  <si>
    <t>Т.Н. Крылова</t>
  </si>
  <si>
    <t xml:space="preserve">Согласовано:        Директор технический  </t>
  </si>
  <si>
    <t>А.В. Мирошников</t>
  </si>
  <si>
    <t xml:space="preserve">                               Начальник ООТиЗ</t>
  </si>
  <si>
    <t>Н.А. Бобровская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</si>
</sst>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@"/>
    <numFmt numFmtId="167" formatCode="0.00"/>
    <numFmt numFmtId="168" formatCode="0"/>
    <numFmt numFmtId="169" formatCode="#,##0.00"/>
    <numFmt numFmtId="170" formatCode="0.000"/>
    <numFmt numFmtId="171" formatCode="0.0000"/>
    <numFmt numFmtId="172" formatCode="0.0"/>
    <numFmt numFmtId="173" formatCode="DD/MM/YYYY"/>
  </numFmts>
  <fonts count="48">
    <font>
      <sz val="10"/>
      <name val="Arial"/>
      <family val="2"/>
    </font>
    <font>
      <sz val="10"/>
      <name val="Arial Cyr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7"/>
      <name val="Times New Roman"/>
      <family val="1"/>
    </font>
    <font>
      <sz val="6"/>
      <name val="Times New Roman"/>
      <family val="1"/>
    </font>
    <font>
      <b/>
      <i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6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7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u val="single"/>
      <sz val="9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35">
    <xf numFmtId="164" fontId="0" fillId="0" borderId="0" xfId="0" applyAlignment="1">
      <alignment/>
    </xf>
    <xf numFmtId="166" fontId="2" fillId="0" borderId="0" xfId="20" applyNumberFormat="1" applyFont="1" applyFill="1" applyAlignment="1">
      <alignment horizontal="center" vertical="center"/>
      <protection/>
    </xf>
    <xf numFmtId="164" fontId="3" fillId="0" borderId="0" xfId="20" applyFont="1" applyFill="1" applyAlignment="1">
      <alignment vertical="center"/>
      <protection/>
    </xf>
    <xf numFmtId="164" fontId="4" fillId="0" borderId="0" xfId="20" applyFont="1" applyFill="1" applyAlignment="1">
      <alignment horizontal="center"/>
      <protection/>
    </xf>
    <xf numFmtId="164" fontId="5" fillId="0" borderId="0" xfId="20" applyFont="1" applyFill="1" applyAlignment="1">
      <alignment horizontal="center" vertical="center"/>
      <protection/>
    </xf>
    <xf numFmtId="164" fontId="3" fillId="0" borderId="0" xfId="20" applyFont="1" applyFill="1" applyAlignment="1">
      <alignment horizontal="center" vertical="center"/>
      <protection/>
    </xf>
    <xf numFmtId="167" fontId="3" fillId="0" borderId="0" xfId="20" applyNumberFormat="1" applyFont="1" applyFill="1" applyAlignment="1">
      <alignment horizontal="center"/>
      <protection/>
    </xf>
    <xf numFmtId="164" fontId="3" fillId="0" borderId="0" xfId="20" applyFont="1" applyFill="1" applyAlignment="1">
      <alignment horizontal="center"/>
      <protection/>
    </xf>
    <xf numFmtId="164" fontId="6" fillId="0" borderId="0" xfId="20" applyFont="1" applyFill="1">
      <alignment/>
      <protection/>
    </xf>
    <xf numFmtId="164" fontId="7" fillId="0" borderId="0" xfId="20" applyFont="1" applyFill="1">
      <alignment/>
      <protection/>
    </xf>
    <xf numFmtId="164" fontId="4" fillId="0" borderId="0" xfId="20" applyFont="1" applyFill="1" applyAlignment="1">
      <alignment vertical="center"/>
      <protection/>
    </xf>
    <xf numFmtId="164" fontId="5" fillId="0" borderId="0" xfId="20" applyFont="1" applyFill="1">
      <alignment/>
      <protection/>
    </xf>
    <xf numFmtId="164" fontId="3" fillId="0" borderId="0" xfId="20" applyFont="1" applyFill="1">
      <alignment/>
      <protection/>
    </xf>
    <xf numFmtId="164" fontId="3" fillId="0" borderId="0" xfId="20" applyFont="1">
      <alignment/>
      <protection/>
    </xf>
    <xf numFmtId="164" fontId="4" fillId="0" borderId="0" xfId="20" applyFont="1" applyFill="1" applyAlignment="1">
      <alignment horizontal="center" vertical="center"/>
      <protection/>
    </xf>
    <xf numFmtId="164" fontId="8" fillId="0" borderId="0" xfId="20" applyFont="1" applyFill="1" applyBorder="1" applyAlignment="1">
      <alignment horizontal="center" vertical="center"/>
      <protection/>
    </xf>
    <xf numFmtId="164" fontId="9" fillId="0" borderId="0" xfId="20" applyFont="1" applyFill="1" applyAlignment="1">
      <alignment vertical="center"/>
      <protection/>
    </xf>
    <xf numFmtId="164" fontId="4" fillId="0" borderId="0" xfId="20" applyFont="1" applyFill="1" applyBorder="1" applyAlignment="1">
      <alignment horizontal="center" vertical="center" wrapText="1"/>
      <protection/>
    </xf>
    <xf numFmtId="167" fontId="8" fillId="0" borderId="0" xfId="20" applyNumberFormat="1" applyFont="1" applyFill="1" applyBorder="1" applyAlignment="1">
      <alignment horizontal="center" vertical="center"/>
      <protection/>
    </xf>
    <xf numFmtId="164" fontId="6" fillId="0" borderId="0" xfId="20" applyFont="1" applyFill="1" applyAlignment="1">
      <alignment horizontal="center" vertical="center"/>
      <protection/>
    </xf>
    <xf numFmtId="164" fontId="7" fillId="0" borderId="0" xfId="20" applyFont="1" applyFill="1" applyAlignment="1">
      <alignment vertical="center"/>
      <protection/>
    </xf>
    <xf numFmtId="164" fontId="10" fillId="0" borderId="0" xfId="20" applyFont="1" applyFill="1" applyBorder="1" applyAlignment="1">
      <alignment vertical="center"/>
      <protection/>
    </xf>
    <xf numFmtId="164" fontId="11" fillId="0" borderId="0" xfId="20" applyFont="1" applyFill="1" applyBorder="1" applyAlignment="1">
      <alignment horizontal="center" vertical="center" wrapText="1"/>
      <protection/>
    </xf>
    <xf numFmtId="164" fontId="6" fillId="0" borderId="0" xfId="20" applyFont="1" applyFill="1" applyAlignment="1">
      <alignment vertical="center"/>
      <protection/>
    </xf>
    <xf numFmtId="164" fontId="7" fillId="0" borderId="0" xfId="20" applyFont="1" applyFill="1" applyBorder="1" applyAlignment="1">
      <alignment vertical="center"/>
      <protection/>
    </xf>
    <xf numFmtId="164" fontId="6" fillId="0" borderId="0" xfId="20" applyFont="1" applyFill="1" applyBorder="1" applyAlignment="1">
      <alignment vertical="center"/>
      <protection/>
    </xf>
    <xf numFmtId="164" fontId="5" fillId="0" borderId="0" xfId="20" applyFont="1" applyFill="1" applyAlignment="1">
      <alignment vertical="center"/>
      <protection/>
    </xf>
    <xf numFmtId="164" fontId="12" fillId="0" borderId="0" xfId="20" applyFont="1" applyFill="1" applyBorder="1" applyAlignment="1">
      <alignment horizontal="center" vertical="center" wrapText="1"/>
      <protection/>
    </xf>
    <xf numFmtId="164" fontId="9" fillId="0" borderId="0" xfId="20" applyFont="1" applyFill="1" applyAlignment="1">
      <alignment horizontal="center" vertical="center"/>
      <protection/>
    </xf>
    <xf numFmtId="164" fontId="4" fillId="0" borderId="0" xfId="20" applyFont="1" applyFill="1" applyAlignment="1">
      <alignment horizontal="left" vertical="center"/>
      <protection/>
    </xf>
    <xf numFmtId="164" fontId="4" fillId="0" borderId="0" xfId="20" applyFont="1" applyFill="1" applyBorder="1" applyAlignment="1">
      <alignment vertical="center"/>
      <protection/>
    </xf>
    <xf numFmtId="164" fontId="11" fillId="0" borderId="0" xfId="20" applyFont="1" applyFill="1" applyAlignment="1">
      <alignment horizontal="center" vertical="center" wrapText="1"/>
      <protection/>
    </xf>
    <xf numFmtId="164" fontId="5" fillId="0" borderId="0" xfId="20" applyFont="1" applyFill="1" applyBorder="1" applyAlignment="1">
      <alignment vertical="center"/>
      <protection/>
    </xf>
    <xf numFmtId="164" fontId="5" fillId="0" borderId="1" xfId="20" applyFont="1" applyFill="1" applyBorder="1" applyAlignment="1">
      <alignment vertical="center"/>
      <protection/>
    </xf>
    <xf numFmtId="166" fontId="4" fillId="0" borderId="2" xfId="20" applyNumberFormat="1" applyFont="1" applyFill="1" applyBorder="1" applyAlignment="1">
      <alignment horizontal="center" vertical="center" wrapText="1"/>
      <protection/>
    </xf>
    <xf numFmtId="164" fontId="3" fillId="0" borderId="3" xfId="20" applyFont="1" applyFill="1" applyBorder="1" applyAlignment="1">
      <alignment horizontal="center" vertical="center" wrapText="1"/>
      <protection/>
    </xf>
    <xf numFmtId="164" fontId="13" fillId="0" borderId="4" xfId="20" applyFont="1" applyFill="1" applyBorder="1" applyAlignment="1">
      <alignment horizontal="center" vertical="center" wrapText="1"/>
      <protection/>
    </xf>
    <xf numFmtId="164" fontId="4" fillId="0" borderId="5" xfId="20" applyFont="1" applyFill="1" applyBorder="1" applyAlignment="1">
      <alignment horizontal="center" vertical="center" wrapText="1"/>
      <protection/>
    </xf>
    <xf numFmtId="164" fontId="6" fillId="0" borderId="6" xfId="20" applyFont="1" applyFill="1" applyBorder="1" applyAlignment="1">
      <alignment horizontal="center" vertical="center" wrapText="1"/>
      <protection/>
    </xf>
    <xf numFmtId="164" fontId="2" fillId="0" borderId="7" xfId="20" applyFont="1" applyFill="1" applyBorder="1" applyAlignment="1">
      <alignment horizontal="center" vertical="center" wrapText="1"/>
      <protection/>
    </xf>
    <xf numFmtId="164" fontId="2" fillId="0" borderId="8" xfId="20" applyFont="1" applyFill="1" applyBorder="1" applyAlignment="1">
      <alignment horizontal="center" vertical="center" wrapText="1"/>
      <protection/>
    </xf>
    <xf numFmtId="164" fontId="2" fillId="0" borderId="9" xfId="20" applyFont="1" applyFill="1" applyBorder="1" applyAlignment="1">
      <alignment horizontal="center" vertical="center" wrapText="1"/>
      <protection/>
    </xf>
    <xf numFmtId="164" fontId="2" fillId="0" borderId="3" xfId="20" applyFont="1" applyFill="1" applyBorder="1" applyAlignment="1">
      <alignment horizontal="center" vertical="center" wrapText="1"/>
      <protection/>
    </xf>
    <xf numFmtId="164" fontId="2" fillId="0" borderId="10" xfId="20" applyFont="1" applyFill="1" applyBorder="1" applyAlignment="1">
      <alignment horizontal="center" vertical="center" wrapText="1"/>
      <protection/>
    </xf>
    <xf numFmtId="164" fontId="2" fillId="0" borderId="2" xfId="20" applyFont="1" applyFill="1" applyBorder="1" applyAlignment="1">
      <alignment horizontal="center" vertical="center" wrapText="1"/>
      <protection/>
    </xf>
    <xf numFmtId="164" fontId="7" fillId="0" borderId="11" xfId="20" applyFont="1" applyFill="1" applyBorder="1" applyAlignment="1">
      <alignment horizontal="center" vertical="center" wrapText="1"/>
      <protection/>
    </xf>
    <xf numFmtId="164" fontId="7" fillId="0" borderId="5" xfId="20" applyFont="1" applyFill="1" applyBorder="1" applyAlignment="1">
      <alignment horizontal="center" vertical="center" wrapText="1"/>
      <protection/>
    </xf>
    <xf numFmtId="164" fontId="4" fillId="0" borderId="0" xfId="20" applyFont="1" applyFill="1">
      <alignment/>
      <protection/>
    </xf>
    <xf numFmtId="164" fontId="4" fillId="0" borderId="0" xfId="20" applyFont="1">
      <alignment/>
      <protection/>
    </xf>
    <xf numFmtId="164" fontId="4" fillId="0" borderId="12" xfId="20" applyFont="1" applyFill="1" applyBorder="1" applyAlignment="1">
      <alignment horizontal="center" vertical="center" wrapText="1"/>
      <protection/>
    </xf>
    <xf numFmtId="164" fontId="14" fillId="0" borderId="13" xfId="20" applyFont="1" applyFill="1" applyBorder="1" applyAlignment="1">
      <alignment horizontal="center" vertical="center" wrapText="1"/>
      <protection/>
    </xf>
    <xf numFmtId="164" fontId="15" fillId="0" borderId="13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vertical="center" wrapText="1"/>
      <protection/>
    </xf>
    <xf numFmtId="164" fontId="16" fillId="0" borderId="12" xfId="20" applyFont="1" applyFill="1" applyBorder="1" applyAlignment="1">
      <alignment horizontal="center" vertical="center" wrapText="1"/>
      <protection/>
    </xf>
    <xf numFmtId="164" fontId="16" fillId="0" borderId="14" xfId="20" applyFont="1" applyFill="1" applyBorder="1" applyAlignment="1">
      <alignment horizontal="center" vertical="center" wrapText="1"/>
      <protection/>
    </xf>
    <xf numFmtId="164" fontId="4" fillId="0" borderId="15" xfId="20" applyFont="1" applyFill="1" applyBorder="1" applyAlignment="1">
      <alignment horizontal="center" vertical="center" wrapText="1"/>
      <protection/>
    </xf>
    <xf numFmtId="164" fontId="4" fillId="0" borderId="0" xfId="20" applyFont="1" applyFill="1" applyBorder="1" applyAlignment="1">
      <alignment vertical="center" wrapText="1"/>
      <protection/>
    </xf>
    <xf numFmtId="166" fontId="4" fillId="0" borderId="16" xfId="20" applyNumberFormat="1" applyFont="1" applyFill="1" applyBorder="1" applyAlignment="1">
      <alignment horizontal="center" vertical="center" wrapText="1"/>
      <protection/>
    </xf>
    <xf numFmtId="164" fontId="4" fillId="0" borderId="8" xfId="20" applyFont="1" applyFill="1" applyBorder="1" applyAlignment="1">
      <alignment horizontal="center" vertical="center" wrapText="1"/>
      <protection/>
    </xf>
    <xf numFmtId="164" fontId="4" fillId="0" borderId="17" xfId="20" applyFont="1" applyFill="1" applyBorder="1" applyAlignment="1">
      <alignment horizontal="center" vertical="center" wrapText="1"/>
      <protection/>
    </xf>
    <xf numFmtId="164" fontId="4" fillId="0" borderId="18" xfId="20" applyFont="1" applyFill="1" applyBorder="1" applyAlignment="1">
      <alignment horizontal="center" vertical="center" wrapText="1"/>
      <protection/>
    </xf>
    <xf numFmtId="168" fontId="4" fillId="0" borderId="19" xfId="20" applyNumberFormat="1" applyFont="1" applyFill="1" applyBorder="1" applyAlignment="1">
      <alignment horizontal="center" vertical="center" wrapText="1"/>
      <protection/>
    </xf>
    <xf numFmtId="164" fontId="6" fillId="0" borderId="17" xfId="20" applyFont="1" applyFill="1" applyBorder="1" applyAlignment="1">
      <alignment horizontal="center" vertical="center" wrapText="1"/>
      <protection/>
    </xf>
    <xf numFmtId="164" fontId="4" fillId="0" borderId="19" xfId="20" applyFont="1" applyFill="1" applyBorder="1" applyAlignment="1">
      <alignment horizontal="center" vertical="center" wrapText="1"/>
      <protection/>
    </xf>
    <xf numFmtId="164" fontId="17" fillId="0" borderId="10" xfId="20" applyFont="1" applyFill="1" applyBorder="1" applyAlignment="1">
      <alignment horizontal="center" vertical="center" wrapText="1"/>
      <protection/>
    </xf>
    <xf numFmtId="164" fontId="17" fillId="0" borderId="20" xfId="20" applyFont="1" applyFill="1" applyBorder="1" applyAlignment="1">
      <alignment horizontal="center" vertical="center" wrapText="1"/>
      <protection/>
    </xf>
    <xf numFmtId="164" fontId="4" fillId="0" borderId="10" xfId="20" applyFont="1" applyFill="1" applyBorder="1" applyAlignment="1">
      <alignment horizontal="center" vertical="center"/>
      <protection/>
    </xf>
    <xf numFmtId="164" fontId="4" fillId="0" borderId="21" xfId="20" applyFont="1" applyFill="1" applyBorder="1" applyAlignment="1">
      <alignment horizontal="center" vertical="center"/>
      <protection/>
    </xf>
    <xf numFmtId="164" fontId="4" fillId="0" borderId="11" xfId="20" applyFont="1" applyFill="1" applyBorder="1" applyAlignment="1">
      <alignment horizontal="center" vertical="center" wrapText="1"/>
      <protection/>
    </xf>
    <xf numFmtId="164" fontId="4" fillId="0" borderId="19" xfId="20" applyFont="1" applyFill="1" applyBorder="1" applyAlignment="1">
      <alignment horizontal="center" vertical="center"/>
      <protection/>
    </xf>
    <xf numFmtId="164" fontId="4" fillId="0" borderId="0" xfId="20" applyFont="1" applyAlignment="1">
      <alignment horizontal="center" vertical="center"/>
      <protection/>
    </xf>
    <xf numFmtId="166" fontId="2" fillId="0" borderId="17" xfId="20" applyNumberFormat="1" applyFont="1" applyFill="1" applyBorder="1" applyAlignment="1">
      <alignment horizontal="center" vertical="center"/>
      <protection/>
    </xf>
    <xf numFmtId="164" fontId="6" fillId="2" borderId="22" xfId="20" applyFont="1" applyFill="1" applyBorder="1" applyAlignment="1">
      <alignment horizontal="center" vertical="center"/>
      <protection/>
    </xf>
    <xf numFmtId="166" fontId="2" fillId="0" borderId="23" xfId="20" applyNumberFormat="1" applyFont="1" applyFill="1" applyBorder="1" applyAlignment="1">
      <alignment horizontal="center" vertical="center"/>
      <protection/>
    </xf>
    <xf numFmtId="164" fontId="6" fillId="0" borderId="22" xfId="20" applyFont="1" applyBorder="1" applyAlignment="1">
      <alignment horizontal="left" vertical="center" wrapText="1"/>
      <protection/>
    </xf>
    <xf numFmtId="164" fontId="6" fillId="0" borderId="0" xfId="20" applyFont="1">
      <alignment/>
      <protection/>
    </xf>
    <xf numFmtId="164" fontId="18" fillId="0" borderId="22" xfId="20" applyFont="1" applyFill="1" applyBorder="1" applyAlignment="1">
      <alignment vertical="center" wrapText="1"/>
      <protection/>
    </xf>
    <xf numFmtId="164" fontId="4" fillId="0" borderId="22" xfId="20" applyFont="1" applyFill="1" applyBorder="1" applyAlignment="1">
      <alignment horizontal="center" vertical="center" wrapText="1"/>
      <protection/>
    </xf>
    <xf numFmtId="164" fontId="16" fillId="0" borderId="22" xfId="20" applyFont="1" applyFill="1" applyBorder="1" applyAlignment="1">
      <alignment horizontal="center" vertical="center" wrapText="1"/>
      <protection/>
    </xf>
    <xf numFmtId="164" fontId="6" fillId="0" borderId="22" xfId="20" applyFont="1" applyFill="1" applyBorder="1" applyAlignment="1">
      <alignment horizontal="center" vertical="center" wrapText="1"/>
      <protection/>
    </xf>
    <xf numFmtId="164" fontId="20" fillId="0" borderId="22" xfId="20" applyFont="1" applyFill="1" applyBorder="1" applyAlignment="1">
      <alignment horizontal="center" vertical="center" wrapText="1"/>
      <protection/>
    </xf>
    <xf numFmtId="167" fontId="3" fillId="0" borderId="22" xfId="20" applyNumberFormat="1" applyFont="1" applyFill="1" applyBorder="1" applyAlignment="1">
      <alignment horizontal="center" vertical="center" wrapText="1"/>
      <protection/>
    </xf>
    <xf numFmtId="164" fontId="3" fillId="0" borderId="22" xfId="20" applyFont="1" applyFill="1" applyBorder="1" applyAlignment="1">
      <alignment horizontal="center" vertical="center" wrapText="1"/>
      <protection/>
    </xf>
    <xf numFmtId="167" fontId="6" fillId="0" borderId="22" xfId="20" applyNumberFormat="1" applyFont="1" applyFill="1" applyBorder="1" applyAlignment="1">
      <alignment horizontal="center" vertical="center" wrapText="1"/>
      <protection/>
    </xf>
    <xf numFmtId="167" fontId="7" fillId="0" borderId="22" xfId="20" applyNumberFormat="1" applyFont="1" applyFill="1" applyBorder="1" applyAlignment="1">
      <alignment horizontal="center" vertical="center" wrapText="1"/>
      <protection/>
    </xf>
    <xf numFmtId="169" fontId="2" fillId="0" borderId="22" xfId="20" applyNumberFormat="1" applyFont="1" applyFill="1" applyBorder="1" applyAlignment="1">
      <alignment horizontal="center" vertical="center" wrapText="1"/>
      <protection/>
    </xf>
    <xf numFmtId="169" fontId="2" fillId="0" borderId="22" xfId="20" applyNumberFormat="1" applyFont="1" applyFill="1" applyBorder="1" applyAlignment="1">
      <alignment horizontal="center" vertical="center"/>
      <protection/>
    </xf>
    <xf numFmtId="164" fontId="2" fillId="0" borderId="22" xfId="20" applyFont="1" applyFill="1" applyBorder="1" applyAlignment="1">
      <alignment vertical="center" wrapText="1"/>
      <protection/>
    </xf>
    <xf numFmtId="164" fontId="21" fillId="0" borderId="24" xfId="20" applyFont="1" applyFill="1" applyBorder="1" applyAlignment="1">
      <alignment horizontal="center" vertical="center" wrapText="1"/>
      <protection/>
    </xf>
    <xf numFmtId="164" fontId="7" fillId="0" borderId="22" xfId="20" applyFont="1" applyFill="1" applyBorder="1" applyAlignment="1">
      <alignment horizontal="right" vertical="center"/>
      <protection/>
    </xf>
    <xf numFmtId="164" fontId="20" fillId="0" borderId="22" xfId="20" applyFont="1" applyFill="1" applyBorder="1" applyAlignment="1">
      <alignment horizontal="left" vertical="center" wrapText="1"/>
      <protection/>
    </xf>
    <xf numFmtId="164" fontId="16" fillId="0" borderId="22" xfId="20" applyFont="1" applyFill="1" applyBorder="1" applyAlignment="1">
      <alignment vertical="center" wrapText="1"/>
      <protection/>
    </xf>
    <xf numFmtId="164" fontId="2" fillId="0" borderId="22" xfId="20" applyFont="1" applyFill="1" applyBorder="1" applyAlignment="1">
      <alignment horizontal="center" vertical="center" wrapText="1"/>
      <protection/>
    </xf>
    <xf numFmtId="164" fontId="4" fillId="0" borderId="22" xfId="20" applyFont="1" applyFill="1" applyBorder="1" applyAlignment="1">
      <alignment horizontal="left" vertical="center" wrapText="1"/>
      <protection/>
    </xf>
    <xf numFmtId="167" fontId="6" fillId="0" borderId="22" xfId="20" applyNumberFormat="1" applyFont="1" applyFill="1" applyBorder="1" applyAlignment="1">
      <alignment horizontal="right" vertical="center" wrapText="1"/>
      <protection/>
    </xf>
    <xf numFmtId="164" fontId="5" fillId="0" borderId="22" xfId="20" applyFont="1" applyFill="1" applyBorder="1" applyAlignment="1">
      <alignment vertical="center" wrapText="1"/>
      <protection/>
    </xf>
    <xf numFmtId="164" fontId="15" fillId="0" borderId="24" xfId="20" applyFont="1" applyFill="1" applyBorder="1" applyAlignment="1">
      <alignment horizontal="center" vertical="center" wrapText="1"/>
      <protection/>
    </xf>
    <xf numFmtId="164" fontId="3" fillId="0" borderId="0" xfId="20" applyFont="1" applyFill="1" applyAlignment="1">
      <alignment horizontal="right"/>
      <protection/>
    </xf>
    <xf numFmtId="164" fontId="3" fillId="0" borderId="0" xfId="20" applyFont="1" applyAlignment="1">
      <alignment horizontal="right"/>
      <protection/>
    </xf>
    <xf numFmtId="166" fontId="2" fillId="0" borderId="23" xfId="20" applyNumberFormat="1" applyFont="1" applyFill="1" applyBorder="1" applyAlignment="1">
      <alignment horizontal="center" vertical="center" wrapText="1"/>
      <protection/>
    </xf>
    <xf numFmtId="164" fontId="6" fillId="0" borderId="24" xfId="20" applyFont="1" applyFill="1" applyBorder="1" applyAlignment="1">
      <alignment horizontal="left" vertical="center" wrapText="1"/>
      <protection/>
    </xf>
    <xf numFmtId="164" fontId="7" fillId="0" borderId="22" xfId="20" applyFont="1" applyFill="1" applyBorder="1" applyAlignment="1">
      <alignment horizontal="right" vertical="center" wrapText="1"/>
      <protection/>
    </xf>
    <xf numFmtId="170" fontId="3" fillId="0" borderId="22" xfId="20" applyNumberFormat="1" applyFont="1" applyFill="1" applyBorder="1" applyAlignment="1">
      <alignment horizontal="center" vertical="center" wrapText="1"/>
      <protection/>
    </xf>
    <xf numFmtId="164" fontId="4" fillId="0" borderId="22" xfId="20" applyFont="1" applyFill="1" applyBorder="1" applyAlignment="1">
      <alignment vertical="center"/>
      <protection/>
    </xf>
    <xf numFmtId="164" fontId="22" fillId="0" borderId="22" xfId="20" applyFont="1" applyFill="1" applyBorder="1" applyAlignment="1">
      <alignment horizontal="center" vertical="center" wrapText="1"/>
      <protection/>
    </xf>
    <xf numFmtId="164" fontId="6" fillId="0" borderId="22" xfId="20" applyFont="1" applyFill="1" applyBorder="1" applyAlignment="1">
      <alignment vertical="center" wrapText="1"/>
      <protection/>
    </xf>
    <xf numFmtId="171" fontId="3" fillId="0" borderId="22" xfId="20" applyNumberFormat="1" applyFont="1" applyFill="1" applyBorder="1" applyAlignment="1">
      <alignment horizontal="center" vertical="center" wrapText="1"/>
      <protection/>
    </xf>
    <xf numFmtId="164" fontId="6" fillId="0" borderId="22" xfId="20" applyFont="1" applyFill="1" applyBorder="1" applyAlignment="1">
      <alignment horizontal="left" vertical="center" wrapText="1"/>
      <protection/>
    </xf>
    <xf numFmtId="170" fontId="6" fillId="0" borderId="22" xfId="20" applyNumberFormat="1" applyFont="1" applyFill="1" applyBorder="1" applyAlignment="1">
      <alignment horizontal="center" vertical="center" wrapText="1"/>
      <protection/>
    </xf>
    <xf numFmtId="164" fontId="13" fillId="0" borderId="22" xfId="20" applyFont="1" applyFill="1" applyBorder="1" applyAlignment="1">
      <alignment vertical="center" wrapText="1"/>
      <protection/>
    </xf>
    <xf numFmtId="171" fontId="6" fillId="0" borderId="22" xfId="20" applyNumberFormat="1" applyFont="1" applyFill="1" applyBorder="1" applyAlignment="1">
      <alignment horizontal="center" vertical="center" wrapText="1"/>
      <protection/>
    </xf>
    <xf numFmtId="164" fontId="2" fillId="0" borderId="23" xfId="20" applyNumberFormat="1" applyFont="1" applyFill="1" applyBorder="1" applyAlignment="1">
      <alignment horizontal="center" vertical="center" wrapText="1"/>
      <protection/>
    </xf>
    <xf numFmtId="164" fontId="2" fillId="0" borderId="22" xfId="20" applyFont="1" applyFill="1" applyBorder="1" applyAlignment="1">
      <alignment vertical="center"/>
      <protection/>
    </xf>
    <xf numFmtId="164" fontId="2" fillId="0" borderId="22" xfId="20" applyFont="1" applyFill="1" applyBorder="1" applyAlignment="1">
      <alignment horizontal="left" vertical="center" wrapText="1"/>
      <protection/>
    </xf>
    <xf numFmtId="164" fontId="16" fillId="0" borderId="24" xfId="20" applyFont="1" applyFill="1" applyBorder="1" applyAlignment="1">
      <alignment vertical="center"/>
      <protection/>
    </xf>
    <xf numFmtId="164" fontId="5" fillId="0" borderId="22" xfId="20" applyFont="1" applyFill="1" applyBorder="1" applyAlignment="1">
      <alignment horizontal="left" vertical="center" wrapText="1"/>
      <protection/>
    </xf>
    <xf numFmtId="164" fontId="6" fillId="0" borderId="24" xfId="20" applyNumberFormat="1" applyFont="1" applyFill="1" applyBorder="1" applyAlignment="1">
      <alignment horizontal="left" vertical="center" wrapText="1"/>
      <protection/>
    </xf>
    <xf numFmtId="164" fontId="6" fillId="0" borderId="24" xfId="20" applyNumberFormat="1" applyFont="1" applyBorder="1" applyAlignment="1">
      <alignment horizontal="left" vertical="center" wrapText="1"/>
      <protection/>
    </xf>
    <xf numFmtId="167" fontId="2" fillId="0" borderId="25" xfId="20" applyNumberFormat="1" applyFont="1" applyFill="1" applyBorder="1" applyAlignment="1">
      <alignment horizontal="center" vertical="center" wrapText="1"/>
      <protection/>
    </xf>
    <xf numFmtId="167" fontId="2" fillId="0" borderId="22" xfId="20" applyNumberFormat="1" applyFont="1" applyFill="1" applyBorder="1" applyAlignment="1">
      <alignment horizontal="center" vertical="center"/>
      <protection/>
    </xf>
    <xf numFmtId="167" fontId="2" fillId="0" borderId="26" xfId="20" applyNumberFormat="1" applyFont="1" applyFill="1" applyBorder="1" applyAlignment="1">
      <alignment horizontal="center" vertical="center" wrapText="1"/>
      <protection/>
    </xf>
    <xf numFmtId="167" fontId="2" fillId="0" borderId="27" xfId="20" applyNumberFormat="1" applyFont="1" applyFill="1" applyBorder="1" applyAlignment="1">
      <alignment horizontal="center" vertical="center"/>
      <protection/>
    </xf>
    <xf numFmtId="166" fontId="2" fillId="0" borderId="28" xfId="20" applyNumberFormat="1" applyFont="1" applyFill="1" applyBorder="1" applyAlignment="1">
      <alignment horizontal="center" vertical="center" wrapText="1"/>
      <protection/>
    </xf>
    <xf numFmtId="164" fontId="21" fillId="0" borderId="22" xfId="20" applyFont="1" applyFill="1" applyBorder="1" applyAlignment="1">
      <alignment horizontal="center" vertical="center" wrapText="1"/>
      <protection/>
    </xf>
    <xf numFmtId="164" fontId="15" fillId="0" borderId="22" xfId="20" applyFont="1" applyFill="1" applyBorder="1" applyAlignment="1">
      <alignment horizontal="center" vertical="center" wrapText="1"/>
      <protection/>
    </xf>
    <xf numFmtId="164" fontId="5" fillId="0" borderId="22" xfId="20" applyFont="1" applyFill="1" applyBorder="1" applyAlignment="1">
      <alignment vertical="center"/>
      <protection/>
    </xf>
    <xf numFmtId="166" fontId="2" fillId="0" borderId="28" xfId="20" applyNumberFormat="1" applyFont="1" applyFill="1" applyBorder="1" applyAlignment="1">
      <alignment horizontal="center" vertical="center"/>
      <protection/>
    </xf>
    <xf numFmtId="166" fontId="2" fillId="0" borderId="29" xfId="20" applyNumberFormat="1" applyFont="1" applyFill="1" applyBorder="1" applyAlignment="1">
      <alignment horizontal="center" vertical="center"/>
      <protection/>
    </xf>
    <xf numFmtId="164" fontId="7" fillId="0" borderId="22" xfId="20" applyFont="1" applyFill="1" applyBorder="1" applyAlignment="1">
      <alignment horizontal="left" vertical="center" wrapText="1"/>
      <protection/>
    </xf>
    <xf numFmtId="164" fontId="3" fillId="0" borderId="22" xfId="20" applyFont="1" applyFill="1" applyBorder="1" applyAlignment="1">
      <alignment horizontal="center" vertical="center"/>
      <protection/>
    </xf>
    <xf numFmtId="164" fontId="17" fillId="0" borderId="22" xfId="20" applyFont="1" applyFill="1" applyBorder="1" applyAlignment="1">
      <alignment horizontal="center" vertical="center" wrapText="1"/>
      <protection/>
    </xf>
    <xf numFmtId="164" fontId="3" fillId="0" borderId="22" xfId="20" applyFont="1" applyFill="1" applyBorder="1" applyAlignment="1">
      <alignment vertical="center"/>
      <protection/>
    </xf>
    <xf numFmtId="166" fontId="2" fillId="0" borderId="30" xfId="20" applyNumberFormat="1" applyFont="1" applyFill="1" applyBorder="1" applyAlignment="1">
      <alignment horizontal="center" vertical="center"/>
      <protection/>
    </xf>
    <xf numFmtId="164" fontId="23" fillId="0" borderId="22" xfId="20" applyFont="1" applyFill="1" applyBorder="1" applyAlignment="1">
      <alignment horizontal="center" vertical="center" wrapText="1"/>
      <protection/>
    </xf>
    <xf numFmtId="164" fontId="6" fillId="0" borderId="22" xfId="20" applyFont="1" applyFill="1" applyBorder="1" applyAlignment="1">
      <alignment vertical="center"/>
      <protection/>
    </xf>
    <xf numFmtId="166" fontId="2" fillId="0" borderId="31" xfId="20" applyNumberFormat="1" applyFont="1" applyFill="1" applyBorder="1" applyAlignment="1">
      <alignment horizontal="center" vertical="center"/>
      <protection/>
    </xf>
    <xf numFmtId="164" fontId="23" fillId="0" borderId="22" xfId="20" applyFont="1" applyFill="1" applyBorder="1" applyAlignment="1">
      <alignment horizontal="left" vertical="center" wrapText="1"/>
      <protection/>
    </xf>
    <xf numFmtId="164" fontId="17" fillId="0" borderId="22" xfId="20" applyFont="1" applyFill="1" applyBorder="1" applyAlignment="1">
      <alignment horizontal="left" vertical="center" wrapText="1"/>
      <protection/>
    </xf>
    <xf numFmtId="166" fontId="2" fillId="0" borderId="28" xfId="20" applyNumberFormat="1" applyFont="1" applyFill="1" applyBorder="1" applyAlignment="1">
      <alignment vertical="center"/>
      <protection/>
    </xf>
    <xf numFmtId="167" fontId="20" fillId="0" borderId="22" xfId="20" applyNumberFormat="1" applyFont="1" applyFill="1" applyBorder="1" applyAlignment="1">
      <alignment horizontal="center" vertical="center" wrapText="1"/>
      <protection/>
    </xf>
    <xf numFmtId="164" fontId="3" fillId="0" borderId="22" xfId="20" applyFont="1" applyBorder="1" applyAlignment="1">
      <alignment vertical="center"/>
      <protection/>
    </xf>
    <xf numFmtId="164" fontId="9" fillId="0" borderId="22" xfId="20" applyFont="1" applyFill="1" applyBorder="1" applyAlignment="1">
      <alignment horizontal="left" vertical="center" wrapText="1"/>
      <protection/>
    </xf>
    <xf numFmtId="164" fontId="11" fillId="0" borderId="22" xfId="20" applyFont="1" applyFill="1" applyBorder="1" applyAlignment="1">
      <alignment horizontal="left" vertical="center" wrapText="1"/>
      <protection/>
    </xf>
    <xf numFmtId="164" fontId="7" fillId="2" borderId="22" xfId="20" applyFont="1" applyFill="1" applyBorder="1" applyAlignment="1">
      <alignment horizontal="right" vertical="center" wrapText="1"/>
      <protection/>
    </xf>
    <xf numFmtId="164" fontId="4" fillId="2" borderId="22" xfId="20" applyFont="1" applyFill="1" applyBorder="1" applyAlignment="1">
      <alignment horizontal="center" vertical="center" wrapText="1"/>
      <protection/>
    </xf>
    <xf numFmtId="164" fontId="5" fillId="2" borderId="22" xfId="20" applyFont="1" applyFill="1" applyBorder="1" applyAlignment="1">
      <alignment horizontal="left" vertical="center" wrapText="1"/>
      <protection/>
    </xf>
    <xf numFmtId="164" fontId="3" fillId="2" borderId="22" xfId="20" applyFont="1" applyFill="1" applyBorder="1" applyAlignment="1">
      <alignment horizontal="center" vertical="center" wrapText="1"/>
      <protection/>
    </xf>
    <xf numFmtId="164" fontId="5" fillId="2" borderId="22" xfId="20" applyFont="1" applyFill="1" applyBorder="1" applyAlignment="1">
      <alignment horizontal="center" vertical="center" wrapText="1"/>
      <protection/>
    </xf>
    <xf numFmtId="167" fontId="6" fillId="2" borderId="22" xfId="20" applyNumberFormat="1" applyFont="1" applyFill="1" applyBorder="1" applyAlignment="1">
      <alignment horizontal="center" vertical="center" wrapText="1"/>
      <protection/>
    </xf>
    <xf numFmtId="167" fontId="24" fillId="2" borderId="22" xfId="20" applyNumberFormat="1" applyFont="1" applyFill="1" applyBorder="1" applyAlignment="1">
      <alignment horizontal="center" vertical="center" wrapText="1"/>
      <protection/>
    </xf>
    <xf numFmtId="164" fontId="6" fillId="2" borderId="22" xfId="20" applyFont="1" applyFill="1" applyBorder="1" applyAlignment="1">
      <alignment horizontal="left" vertical="center" wrapText="1"/>
      <protection/>
    </xf>
    <xf numFmtId="164" fontId="20" fillId="2" borderId="22" xfId="20" applyFont="1" applyFill="1" applyBorder="1" applyAlignment="1">
      <alignment horizontal="left" vertical="center" wrapText="1"/>
      <protection/>
    </xf>
    <xf numFmtId="167" fontId="3" fillId="2" borderId="22" xfId="20" applyNumberFormat="1" applyFont="1" applyFill="1" applyBorder="1" applyAlignment="1">
      <alignment horizontal="center" vertical="center" wrapText="1"/>
      <protection/>
    </xf>
    <xf numFmtId="164" fontId="11" fillId="2" borderId="22" xfId="20" applyFont="1" applyFill="1" applyBorder="1" applyAlignment="1">
      <alignment horizontal="left" vertical="center" wrapText="1"/>
      <protection/>
    </xf>
    <xf numFmtId="164" fontId="5" fillId="0" borderId="22" xfId="20" applyFont="1" applyFill="1" applyBorder="1" applyAlignment="1">
      <alignment horizontal="center" vertical="center" wrapText="1"/>
      <protection/>
    </xf>
    <xf numFmtId="167" fontId="25" fillId="0" borderId="22" xfId="20" applyNumberFormat="1" applyFont="1" applyFill="1" applyBorder="1" applyAlignment="1">
      <alignment horizontal="center" vertical="center" wrapText="1"/>
      <protection/>
    </xf>
    <xf numFmtId="168" fontId="6" fillId="0" borderId="22" xfId="20" applyNumberFormat="1" applyFont="1" applyFill="1" applyBorder="1" applyAlignment="1">
      <alignment horizontal="center" vertical="center" wrapText="1"/>
      <protection/>
    </xf>
    <xf numFmtId="167" fontId="5" fillId="0" borderId="22" xfId="20" applyNumberFormat="1" applyFont="1" applyFill="1" applyBorder="1" applyAlignment="1">
      <alignment horizontal="center" vertical="center" wrapText="1"/>
      <protection/>
    </xf>
    <xf numFmtId="164" fontId="11" fillId="0" borderId="22" xfId="20" applyFont="1" applyFill="1" applyBorder="1" applyAlignment="1">
      <alignment horizontal="right" vertical="center"/>
      <protection/>
    </xf>
    <xf numFmtId="164" fontId="16" fillId="0" borderId="22" xfId="20" applyFont="1" applyFill="1" applyBorder="1" applyAlignment="1">
      <alignment vertical="center"/>
      <protection/>
    </xf>
    <xf numFmtId="166" fontId="2" fillId="2" borderId="28" xfId="20" applyNumberFormat="1" applyFont="1" applyFill="1" applyBorder="1" applyAlignment="1">
      <alignment horizontal="center" vertical="center"/>
      <protection/>
    </xf>
    <xf numFmtId="164" fontId="3" fillId="2" borderId="0" xfId="20" applyFont="1" applyFill="1">
      <alignment/>
      <protection/>
    </xf>
    <xf numFmtId="164" fontId="22" fillId="2" borderId="22" xfId="20" applyFont="1" applyFill="1" applyBorder="1" applyAlignment="1">
      <alignment horizontal="center" vertical="center" wrapText="1"/>
      <protection/>
    </xf>
    <xf numFmtId="168" fontId="6" fillId="2" borderId="22" xfId="20" applyNumberFormat="1" applyFont="1" applyFill="1" applyBorder="1" applyAlignment="1">
      <alignment horizontal="center" vertical="center" wrapText="1"/>
      <protection/>
    </xf>
    <xf numFmtId="167" fontId="4" fillId="2" borderId="22" xfId="20" applyNumberFormat="1" applyFont="1" applyFill="1" applyBorder="1" applyAlignment="1">
      <alignment horizontal="center" vertical="center" wrapText="1"/>
      <protection/>
    </xf>
    <xf numFmtId="167" fontId="2" fillId="2" borderId="25" xfId="20" applyNumberFormat="1" applyFont="1" applyFill="1" applyBorder="1" applyAlignment="1">
      <alignment horizontal="center" vertical="center" wrapText="1"/>
      <protection/>
    </xf>
    <xf numFmtId="167" fontId="2" fillId="2" borderId="22" xfId="20" applyNumberFormat="1" applyFont="1" applyFill="1" applyBorder="1" applyAlignment="1">
      <alignment horizontal="center" vertical="center"/>
      <protection/>
    </xf>
    <xf numFmtId="164" fontId="4" fillId="2" borderId="22" xfId="20" applyFont="1" applyFill="1" applyBorder="1" applyAlignment="1">
      <alignment horizontal="left" vertical="center" wrapText="1"/>
      <protection/>
    </xf>
    <xf numFmtId="167" fontId="2" fillId="2" borderId="26" xfId="20" applyNumberFormat="1" applyFont="1" applyFill="1" applyBorder="1" applyAlignment="1">
      <alignment horizontal="center" vertical="center" wrapText="1"/>
      <protection/>
    </xf>
    <xf numFmtId="167" fontId="2" fillId="2" borderId="27" xfId="20" applyNumberFormat="1" applyFont="1" applyFill="1" applyBorder="1" applyAlignment="1">
      <alignment horizontal="center" vertical="center"/>
      <protection/>
    </xf>
    <xf numFmtId="164" fontId="26" fillId="0" borderId="22" xfId="20" applyFont="1" applyFill="1" applyBorder="1" applyAlignment="1">
      <alignment vertical="center" wrapText="1"/>
      <protection/>
    </xf>
    <xf numFmtId="164" fontId="6" fillId="0" borderId="22" xfId="20" applyFont="1" applyFill="1" applyBorder="1" applyAlignment="1">
      <alignment horizontal="left" vertical="center"/>
      <protection/>
    </xf>
    <xf numFmtId="164" fontId="2" fillId="0" borderId="28" xfId="20" applyFont="1" applyFill="1" applyBorder="1" applyAlignment="1">
      <alignment horizontal="center" vertical="center"/>
      <protection/>
    </xf>
    <xf numFmtId="164" fontId="6" fillId="0" borderId="22" xfId="20" applyFont="1" applyBorder="1" applyAlignment="1">
      <alignment vertical="center" wrapText="1"/>
      <protection/>
    </xf>
    <xf numFmtId="164" fontId="3" fillId="0" borderId="22" xfId="20" applyFont="1" applyBorder="1" applyAlignment="1">
      <alignment vertical="center" wrapText="1"/>
      <protection/>
    </xf>
    <xf numFmtId="167" fontId="16" fillId="0" borderId="22" xfId="20" applyNumberFormat="1" applyFont="1" applyFill="1" applyBorder="1" applyAlignment="1">
      <alignment horizontal="center" vertical="center"/>
      <protection/>
    </xf>
    <xf numFmtId="166" fontId="2" fillId="0" borderId="32" xfId="20" applyNumberFormat="1" applyFont="1" applyFill="1" applyBorder="1" applyAlignment="1">
      <alignment horizontal="center" vertical="center"/>
      <protection/>
    </xf>
    <xf numFmtId="164" fontId="11" fillId="2" borderId="22" xfId="20" applyFont="1" applyFill="1" applyBorder="1" applyAlignment="1">
      <alignment horizontal="center" vertical="center" wrapText="1"/>
      <protection/>
    </xf>
    <xf numFmtId="164" fontId="4" fillId="0" borderId="22" xfId="20" applyFont="1" applyFill="1" applyBorder="1" applyAlignment="1">
      <alignment horizontal="right" vertical="center" wrapText="1"/>
      <protection/>
    </xf>
    <xf numFmtId="167" fontId="2" fillId="0" borderId="22" xfId="20" applyNumberFormat="1" applyFont="1" applyFill="1" applyBorder="1" applyAlignment="1">
      <alignment horizontal="center" vertical="center" wrapText="1"/>
      <protection/>
    </xf>
    <xf numFmtId="164" fontId="18" fillId="0" borderId="22" xfId="20" applyFont="1" applyFill="1" applyBorder="1" applyAlignment="1">
      <alignment horizontal="left" vertical="center" wrapText="1"/>
      <protection/>
    </xf>
    <xf numFmtId="164" fontId="20" fillId="0" borderId="22" xfId="20" applyFont="1" applyFill="1" applyBorder="1" applyAlignment="1">
      <alignment vertical="center" wrapText="1"/>
      <protection/>
    </xf>
    <xf numFmtId="172" fontId="3" fillId="0" borderId="22" xfId="20" applyNumberFormat="1" applyFont="1" applyFill="1" applyBorder="1" applyAlignment="1">
      <alignment horizontal="center" vertical="center" wrapText="1"/>
      <protection/>
    </xf>
    <xf numFmtId="164" fontId="20" fillId="0" borderId="22" xfId="20" applyFont="1" applyBorder="1" applyAlignment="1">
      <alignment horizontal="center" vertical="center" wrapText="1"/>
      <protection/>
    </xf>
    <xf numFmtId="164" fontId="3" fillId="0" borderId="22" xfId="20" applyFont="1" applyBorder="1" applyAlignment="1">
      <alignment horizontal="center" vertical="center" wrapText="1"/>
      <protection/>
    </xf>
    <xf numFmtId="170" fontId="6" fillId="0" borderId="22" xfId="20" applyNumberFormat="1" applyFont="1" applyBorder="1" applyAlignment="1">
      <alignment horizontal="left" vertical="center" wrapText="1"/>
      <protection/>
    </xf>
    <xf numFmtId="170" fontId="20" fillId="0" borderId="22" xfId="20" applyNumberFormat="1" applyFont="1" applyBorder="1" applyAlignment="1">
      <alignment horizontal="center" vertical="center" wrapText="1"/>
      <protection/>
    </xf>
    <xf numFmtId="170" fontId="3" fillId="0" borderId="22" xfId="20" applyNumberFormat="1" applyFont="1" applyBorder="1" applyAlignment="1">
      <alignment horizontal="center" vertical="center" wrapText="1"/>
      <protection/>
    </xf>
    <xf numFmtId="170" fontId="6" fillId="0" borderId="22" xfId="20" applyNumberFormat="1" applyFont="1" applyFill="1" applyBorder="1" applyAlignment="1">
      <alignment horizontal="left" vertical="center" wrapText="1"/>
      <protection/>
    </xf>
    <xf numFmtId="173" fontId="3" fillId="0" borderId="22" xfId="20" applyNumberFormat="1" applyFont="1" applyFill="1" applyBorder="1" applyAlignment="1">
      <alignment horizontal="center" vertical="center" wrapText="1"/>
      <protection/>
    </xf>
    <xf numFmtId="167" fontId="4" fillId="0" borderId="22" xfId="20" applyNumberFormat="1" applyFont="1" applyFill="1" applyBorder="1" applyAlignment="1">
      <alignment horizontal="center" vertical="center" wrapText="1"/>
      <protection/>
    </xf>
    <xf numFmtId="170" fontId="4" fillId="0" borderId="22" xfId="20" applyNumberFormat="1" applyFont="1" applyFill="1" applyBorder="1" applyAlignment="1">
      <alignment horizontal="center" vertical="center" wrapText="1"/>
      <protection/>
    </xf>
    <xf numFmtId="164" fontId="3" fillId="0" borderId="22" xfId="20" applyFont="1" applyFill="1" applyBorder="1" applyAlignment="1">
      <alignment vertical="center" wrapText="1"/>
      <protection/>
    </xf>
    <xf numFmtId="170" fontId="20" fillId="0" borderId="22" xfId="20" applyNumberFormat="1" applyFont="1" applyFill="1" applyBorder="1" applyAlignment="1">
      <alignment horizontal="center" vertical="center" wrapText="1"/>
      <protection/>
    </xf>
    <xf numFmtId="164" fontId="3" fillId="0" borderId="22" xfId="20" applyFont="1" applyFill="1" applyBorder="1" applyAlignment="1">
      <alignment horizontal="left" vertical="center" wrapText="1"/>
      <protection/>
    </xf>
    <xf numFmtId="164" fontId="17" fillId="0" borderId="22" xfId="20" applyFont="1" applyFill="1" applyBorder="1" applyAlignment="1">
      <alignment horizontal="right" vertical="center" wrapText="1"/>
      <protection/>
    </xf>
    <xf numFmtId="172" fontId="20" fillId="0" borderId="22" xfId="20" applyNumberFormat="1" applyFont="1" applyFill="1" applyBorder="1" applyAlignment="1">
      <alignment horizontal="center" vertical="center" wrapText="1"/>
      <protection/>
    </xf>
    <xf numFmtId="164" fontId="16" fillId="0" borderId="22" xfId="20" applyFont="1" applyBorder="1" applyAlignment="1">
      <alignment horizontal="center" vertical="center" wrapText="1"/>
      <protection/>
    </xf>
    <xf numFmtId="164" fontId="6" fillId="0" borderId="22" xfId="20" applyFont="1" applyFill="1" applyBorder="1" applyAlignment="1">
      <alignment horizontal="right" vertical="center" wrapText="1"/>
      <protection/>
    </xf>
    <xf numFmtId="164" fontId="27" fillId="0" borderId="22" xfId="20" applyFont="1" applyBorder="1" applyAlignment="1">
      <alignment horizontal="center" vertical="center" wrapText="1"/>
      <protection/>
    </xf>
    <xf numFmtId="164" fontId="4" fillId="0" borderId="28" xfId="20" applyFont="1" applyFill="1" applyBorder="1" applyAlignment="1">
      <alignment vertical="center"/>
      <protection/>
    </xf>
    <xf numFmtId="166" fontId="17" fillId="0" borderId="22" xfId="20" applyNumberFormat="1" applyFont="1" applyFill="1" applyBorder="1" applyAlignment="1">
      <alignment horizontal="right" vertical="center"/>
      <protection/>
    </xf>
    <xf numFmtId="164" fontId="20" fillId="0" borderId="22" xfId="20" applyFont="1" applyFill="1" applyBorder="1" applyAlignment="1">
      <alignment vertical="center"/>
      <protection/>
    </xf>
    <xf numFmtId="167" fontId="28" fillId="0" borderId="22" xfId="20" applyNumberFormat="1" applyFont="1" applyFill="1" applyBorder="1" applyAlignment="1">
      <alignment horizontal="center" vertical="center" wrapText="1"/>
      <protection/>
    </xf>
    <xf numFmtId="164" fontId="25" fillId="0" borderId="22" xfId="20" applyNumberFormat="1" applyFont="1" applyFill="1" applyBorder="1" applyAlignment="1">
      <alignment horizontal="center" vertical="center" wrapText="1"/>
      <protection/>
    </xf>
    <xf numFmtId="164" fontId="3" fillId="0" borderId="22" xfId="20" applyFont="1" applyFill="1" applyBorder="1" applyAlignment="1">
      <alignment horizontal="right" vertical="center"/>
      <protection/>
    </xf>
    <xf numFmtId="164" fontId="4" fillId="0" borderId="22" xfId="20" applyFont="1" applyFill="1" applyBorder="1" applyAlignment="1">
      <alignment vertical="center" wrapText="1"/>
      <protection/>
    </xf>
    <xf numFmtId="164" fontId="15" fillId="0" borderId="22" xfId="20" applyFont="1" applyFill="1" applyBorder="1" applyAlignment="1">
      <alignment horizontal="right" vertical="center"/>
      <protection/>
    </xf>
    <xf numFmtId="168" fontId="28" fillId="0" borderId="22" xfId="20" applyNumberFormat="1" applyFont="1" applyFill="1" applyBorder="1" applyAlignment="1">
      <alignment horizontal="center" vertical="center" wrapText="1"/>
      <protection/>
    </xf>
    <xf numFmtId="164" fontId="15" fillId="0" borderId="22" xfId="20" applyFont="1" applyFill="1" applyBorder="1" applyAlignment="1">
      <alignment horizontal="right" vertical="center" wrapText="1"/>
      <protection/>
    </xf>
    <xf numFmtId="167" fontId="29" fillId="0" borderId="22" xfId="20" applyNumberFormat="1" applyFont="1" applyFill="1" applyBorder="1" applyAlignment="1">
      <alignment horizontal="center" vertical="center" wrapText="1"/>
      <protection/>
    </xf>
    <xf numFmtId="164" fontId="6" fillId="0" borderId="25" xfId="20" applyFont="1" applyFill="1" applyBorder="1" applyAlignment="1">
      <alignment vertical="center" wrapText="1"/>
      <protection/>
    </xf>
    <xf numFmtId="166" fontId="2" fillId="0" borderId="33" xfId="20" applyNumberFormat="1" applyFont="1" applyFill="1" applyBorder="1" applyAlignment="1">
      <alignment horizontal="center" vertical="center"/>
      <protection/>
    </xf>
    <xf numFmtId="164" fontId="30" fillId="0" borderId="22" xfId="20" applyFont="1" applyBorder="1" applyAlignment="1">
      <alignment vertical="center"/>
      <protection/>
    </xf>
    <xf numFmtId="167" fontId="31" fillId="0" borderId="34" xfId="20" applyNumberFormat="1" applyFont="1" applyFill="1" applyBorder="1" applyAlignment="1">
      <alignment vertical="center" wrapText="1"/>
      <protection/>
    </xf>
    <xf numFmtId="167" fontId="31" fillId="0" borderId="0" xfId="20" applyNumberFormat="1" applyFont="1" applyFill="1" applyBorder="1" applyAlignment="1">
      <alignment vertical="center" wrapText="1"/>
      <protection/>
    </xf>
    <xf numFmtId="164" fontId="6" fillId="0" borderId="0" xfId="20" applyFont="1" applyFill="1" applyBorder="1" applyAlignment="1">
      <alignment vertical="center" wrapText="1"/>
      <protection/>
    </xf>
    <xf numFmtId="164" fontId="11" fillId="0" borderId="22" xfId="20" applyFont="1" applyBorder="1" applyAlignment="1">
      <alignment vertical="center"/>
      <protection/>
    </xf>
    <xf numFmtId="164" fontId="7" fillId="0" borderId="22" xfId="20" applyFont="1" applyBorder="1" applyAlignment="1">
      <alignment vertical="center"/>
      <protection/>
    </xf>
    <xf numFmtId="164" fontId="32" fillId="0" borderId="22" xfId="20" applyFont="1" applyFill="1" applyBorder="1" applyAlignment="1">
      <alignment vertical="center" wrapText="1"/>
      <protection/>
    </xf>
    <xf numFmtId="166" fontId="4" fillId="0" borderId="28" xfId="20" applyNumberFormat="1" applyFont="1" applyFill="1" applyBorder="1" applyAlignment="1">
      <alignment horizontal="center" vertical="center"/>
      <protection/>
    </xf>
    <xf numFmtId="164" fontId="33" fillId="0" borderId="22" xfId="20" applyFont="1" applyFill="1" applyBorder="1" applyAlignment="1">
      <alignment horizontal="center" vertical="center" wrapText="1"/>
      <protection/>
    </xf>
    <xf numFmtId="164" fontId="34" fillId="0" borderId="22" xfId="20" applyFont="1" applyFill="1" applyBorder="1" applyAlignment="1">
      <alignment horizontal="center" vertical="center" wrapText="1"/>
      <protection/>
    </xf>
    <xf numFmtId="168" fontId="11" fillId="3" borderId="22" xfId="20" applyNumberFormat="1" applyFont="1" applyFill="1" applyBorder="1" applyAlignment="1">
      <alignment horizontal="center" vertical="center" wrapText="1"/>
      <protection/>
    </xf>
    <xf numFmtId="164" fontId="10" fillId="0" borderId="22" xfId="20" applyFont="1" applyFill="1" applyBorder="1" applyAlignment="1">
      <alignment horizontal="center" vertical="center" wrapText="1"/>
      <protection/>
    </xf>
    <xf numFmtId="167" fontId="34" fillId="0" borderId="22" xfId="20" applyNumberFormat="1" applyFont="1" applyFill="1" applyBorder="1" applyAlignment="1">
      <alignment horizontal="center" vertical="center" wrapText="1"/>
      <protection/>
    </xf>
    <xf numFmtId="167" fontId="5" fillId="0" borderId="22" xfId="20" applyNumberFormat="1" applyFont="1" applyFill="1" applyBorder="1" applyAlignment="1">
      <alignment vertical="center" wrapText="1"/>
      <protection/>
    </xf>
    <xf numFmtId="167" fontId="24" fillId="0" borderId="22" xfId="20" applyNumberFormat="1" applyFont="1" applyFill="1" applyBorder="1" applyAlignment="1">
      <alignment horizontal="center" vertical="center" wrapText="1"/>
      <protection/>
    </xf>
    <xf numFmtId="164" fontId="24" fillId="0" borderId="22" xfId="20" applyFont="1" applyFill="1" applyBorder="1" applyAlignment="1">
      <alignment vertical="center" wrapText="1"/>
      <protection/>
    </xf>
    <xf numFmtId="164" fontId="7" fillId="0" borderId="22" xfId="20" applyFont="1" applyFill="1" applyBorder="1" applyAlignment="1">
      <alignment horizontal="center" vertical="center" wrapText="1"/>
      <protection/>
    </xf>
    <xf numFmtId="164" fontId="11" fillId="0" borderId="22" xfId="20" applyFont="1" applyFill="1" applyBorder="1" applyAlignment="1">
      <alignment horizontal="center" vertical="center" wrapText="1"/>
      <protection/>
    </xf>
    <xf numFmtId="167" fontId="11" fillId="0" borderId="22" xfId="20" applyNumberFormat="1" applyFont="1" applyFill="1" applyBorder="1" applyAlignment="1">
      <alignment horizontal="center" vertical="center" wrapText="1"/>
      <protection/>
    </xf>
    <xf numFmtId="164" fontId="35" fillId="0" borderId="22" xfId="20" applyFont="1" applyFill="1" applyBorder="1" applyAlignment="1">
      <alignment vertical="center" wrapText="1"/>
      <protection/>
    </xf>
    <xf numFmtId="172" fontId="6" fillId="4" borderId="22" xfId="20" applyNumberFormat="1" applyFont="1" applyFill="1" applyBorder="1" applyAlignment="1">
      <alignment horizontal="center" vertical="center" wrapText="1"/>
      <protection/>
    </xf>
    <xf numFmtId="167" fontId="10" fillId="0" borderId="22" xfId="20" applyNumberFormat="1" applyFont="1" applyFill="1" applyBorder="1" applyAlignment="1">
      <alignment horizontal="center" vertical="center" wrapText="1"/>
      <protection/>
    </xf>
    <xf numFmtId="166" fontId="4" fillId="0" borderId="32" xfId="20" applyNumberFormat="1" applyFont="1" applyFill="1" applyBorder="1" applyAlignment="1">
      <alignment horizontal="center" vertical="center"/>
      <protection/>
    </xf>
    <xf numFmtId="167" fontId="36" fillId="0" borderId="22" xfId="20" applyNumberFormat="1" applyFont="1" applyFill="1" applyBorder="1" applyAlignment="1">
      <alignment horizontal="left" vertical="center" wrapText="1"/>
      <protection/>
    </xf>
    <xf numFmtId="164" fontId="18" fillId="0" borderId="22" xfId="20" applyFont="1" applyFill="1" applyBorder="1" applyAlignment="1">
      <alignment horizontal="right" vertical="center" wrapText="1"/>
      <protection/>
    </xf>
    <xf numFmtId="166" fontId="2" fillId="5" borderId="28" xfId="20" applyNumberFormat="1" applyFont="1" applyFill="1" applyBorder="1" applyAlignment="1">
      <alignment horizontal="center" vertical="center"/>
      <protection/>
    </xf>
    <xf numFmtId="164" fontId="6" fillId="5" borderId="22" xfId="20" applyFont="1" applyFill="1" applyBorder="1" applyAlignment="1">
      <alignment horizontal="left" vertical="center" wrapText="1"/>
      <protection/>
    </xf>
    <xf numFmtId="167" fontId="7" fillId="5" borderId="22" xfId="20" applyNumberFormat="1" applyFont="1" applyFill="1" applyBorder="1" applyAlignment="1">
      <alignment horizontal="center" vertical="center" wrapText="1"/>
      <protection/>
    </xf>
    <xf numFmtId="167" fontId="6" fillId="5" borderId="22" xfId="20" applyNumberFormat="1" applyFont="1" applyFill="1" applyBorder="1" applyAlignment="1">
      <alignment horizontal="center" vertical="center" wrapText="1"/>
      <protection/>
    </xf>
    <xf numFmtId="164" fontId="4" fillId="5" borderId="22" xfId="20" applyFont="1" applyFill="1" applyBorder="1" applyAlignment="1">
      <alignment horizontal="left" vertical="center" wrapText="1"/>
      <protection/>
    </xf>
    <xf numFmtId="164" fontId="5" fillId="5" borderId="22" xfId="20" applyFont="1" applyFill="1" applyBorder="1" applyAlignment="1">
      <alignment vertical="center" wrapText="1"/>
      <protection/>
    </xf>
    <xf numFmtId="164" fontId="3" fillId="5" borderId="0" xfId="20" applyFont="1" applyFill="1">
      <alignment/>
      <protection/>
    </xf>
    <xf numFmtId="164" fontId="17" fillId="5" borderId="22" xfId="20" applyFont="1" applyFill="1" applyBorder="1" applyAlignment="1">
      <alignment horizontal="left" vertical="center" wrapText="1"/>
      <protection/>
    </xf>
    <xf numFmtId="164" fontId="4" fillId="5" borderId="22" xfId="20" applyFont="1" applyFill="1" applyBorder="1" applyAlignment="1">
      <alignment horizontal="center" vertical="center" wrapText="1"/>
      <protection/>
    </xf>
    <xf numFmtId="164" fontId="20" fillId="5" borderId="22" xfId="20" applyFont="1" applyFill="1" applyBorder="1" applyAlignment="1">
      <alignment vertical="center" wrapText="1"/>
      <protection/>
    </xf>
    <xf numFmtId="164" fontId="3" fillId="5" borderId="22" xfId="20" applyFont="1" applyFill="1" applyBorder="1" applyAlignment="1">
      <alignment horizontal="center" vertical="center" wrapText="1"/>
      <protection/>
    </xf>
    <xf numFmtId="167" fontId="3" fillId="5" borderId="22" xfId="20" applyNumberFormat="1" applyFont="1" applyFill="1" applyBorder="1" applyAlignment="1">
      <alignment horizontal="center" vertical="center" wrapText="1"/>
      <protection/>
    </xf>
    <xf numFmtId="164" fontId="37" fillId="5" borderId="22" xfId="20" applyFont="1" applyFill="1" applyBorder="1" applyAlignment="1">
      <alignment vertical="center" wrapText="1"/>
      <protection/>
    </xf>
    <xf numFmtId="164" fontId="2" fillId="5" borderId="22" xfId="20" applyFont="1" applyFill="1" applyBorder="1" applyAlignment="1">
      <alignment horizontal="center" vertical="center" wrapText="1"/>
      <protection/>
    </xf>
    <xf numFmtId="164" fontId="18" fillId="5" borderId="22" xfId="20" applyFont="1" applyFill="1" applyBorder="1" applyAlignment="1">
      <alignment horizontal="right" vertical="center" wrapText="1"/>
      <protection/>
    </xf>
    <xf numFmtId="164" fontId="6" fillId="5" borderId="22" xfId="20" applyFont="1" applyFill="1" applyBorder="1" applyAlignment="1">
      <alignment vertical="center" wrapText="1"/>
      <protection/>
    </xf>
    <xf numFmtId="167" fontId="4" fillId="5" borderId="22" xfId="20" applyNumberFormat="1" applyFont="1" applyFill="1" applyBorder="1" applyAlignment="1">
      <alignment horizontal="center" vertical="center" wrapText="1"/>
      <protection/>
    </xf>
    <xf numFmtId="164" fontId="2" fillId="5" borderId="22" xfId="20" applyFont="1" applyFill="1" applyBorder="1" applyAlignment="1">
      <alignment horizontal="left" vertical="center" wrapText="1"/>
      <protection/>
    </xf>
    <xf numFmtId="164" fontId="16" fillId="5" borderId="22" xfId="20" applyFont="1" applyFill="1" applyBorder="1" applyAlignment="1">
      <alignment vertical="center" wrapText="1"/>
      <protection/>
    </xf>
    <xf numFmtId="164" fontId="6" fillId="5" borderId="0" xfId="20" applyFont="1" applyFill="1">
      <alignment/>
      <protection/>
    </xf>
    <xf numFmtId="164" fontId="6" fillId="0" borderId="22" xfId="20" applyNumberFormat="1" applyFont="1" applyFill="1" applyBorder="1" applyAlignment="1">
      <alignment horizontal="left" vertical="center" wrapText="1"/>
      <protection/>
    </xf>
    <xf numFmtId="164" fontId="9" fillId="0" borderId="22" xfId="20" applyFont="1" applyFill="1" applyBorder="1" applyAlignment="1">
      <alignment horizontal="right" vertical="center" wrapText="1"/>
      <protection/>
    </xf>
    <xf numFmtId="166" fontId="4" fillId="0" borderId="30" xfId="20" applyNumberFormat="1" applyFont="1" applyFill="1" applyBorder="1" applyAlignment="1">
      <alignment horizontal="center" vertical="center"/>
      <protection/>
    </xf>
    <xf numFmtId="166" fontId="4" fillId="0" borderId="16" xfId="20" applyNumberFormat="1" applyFont="1" applyFill="1" applyBorder="1" applyAlignment="1">
      <alignment horizontal="center" vertical="center"/>
      <protection/>
    </xf>
    <xf numFmtId="164" fontId="4" fillId="0" borderId="34" xfId="20" applyFont="1" applyFill="1" applyBorder="1" applyAlignment="1">
      <alignment horizontal="left" vertical="center" wrapText="1"/>
      <protection/>
    </xf>
    <xf numFmtId="164" fontId="4" fillId="0" borderId="34" xfId="20" applyFont="1" applyFill="1" applyBorder="1" applyAlignment="1">
      <alignment horizontal="center" vertical="center" wrapText="1"/>
      <protection/>
    </xf>
    <xf numFmtId="164" fontId="4" fillId="0" borderId="35" xfId="20" applyFont="1" applyFill="1" applyBorder="1" applyAlignment="1">
      <alignment horizontal="left" vertical="center" wrapText="1"/>
      <protection/>
    </xf>
    <xf numFmtId="164" fontId="4" fillId="0" borderId="25" xfId="20" applyFont="1" applyFill="1" applyBorder="1" applyAlignment="1">
      <alignment horizontal="left" vertical="center" wrapText="1"/>
      <protection/>
    </xf>
    <xf numFmtId="167" fontId="38" fillId="0" borderId="22" xfId="20" applyNumberFormat="1" applyFont="1" applyFill="1" applyBorder="1" applyAlignment="1">
      <alignment horizontal="left" vertical="center" wrapText="1"/>
      <protection/>
    </xf>
    <xf numFmtId="166" fontId="39" fillId="0" borderId="28" xfId="20" applyNumberFormat="1" applyFont="1" applyFill="1" applyBorder="1" applyAlignment="1">
      <alignment horizontal="center" vertical="center"/>
      <protection/>
    </xf>
    <xf numFmtId="164" fontId="28" fillId="0" borderId="22" xfId="20" applyFont="1" applyFill="1" applyBorder="1" applyAlignment="1">
      <alignment horizontal="left" vertical="center" wrapText="1"/>
      <protection/>
    </xf>
    <xf numFmtId="164" fontId="40" fillId="0" borderId="22" xfId="20" applyFont="1" applyFill="1" applyBorder="1" applyAlignment="1">
      <alignment horizontal="left" vertical="center" wrapText="1"/>
      <protection/>
    </xf>
    <xf numFmtId="164" fontId="29" fillId="0" borderId="22" xfId="20" applyFont="1" applyFill="1" applyBorder="1" applyAlignment="1">
      <alignment horizontal="center" vertical="center" wrapText="1"/>
      <protection/>
    </xf>
    <xf numFmtId="164" fontId="41" fillId="0" borderId="22" xfId="20" applyFont="1" applyFill="1" applyBorder="1" applyAlignment="1">
      <alignment horizontal="left" vertical="center" wrapText="1"/>
      <protection/>
    </xf>
    <xf numFmtId="164" fontId="25" fillId="0" borderId="22" xfId="20" applyFont="1" applyFill="1" applyBorder="1" applyAlignment="1">
      <alignment horizontal="center" vertical="center" wrapText="1"/>
      <protection/>
    </xf>
    <xf numFmtId="167" fontId="38" fillId="0" borderId="22" xfId="20" applyNumberFormat="1" applyFont="1" applyFill="1" applyBorder="1" applyAlignment="1">
      <alignment horizontal="center" vertical="center" wrapText="1"/>
      <protection/>
    </xf>
    <xf numFmtId="164" fontId="38" fillId="0" borderId="22" xfId="20" applyFont="1" applyFill="1" applyBorder="1" applyAlignment="1">
      <alignment horizontal="center" vertical="center" wrapText="1"/>
      <protection/>
    </xf>
    <xf numFmtId="164" fontId="29" fillId="0" borderId="22" xfId="20" applyFont="1" applyFill="1" applyBorder="1" applyAlignment="1">
      <alignment horizontal="left" vertical="center" wrapText="1"/>
      <protection/>
    </xf>
    <xf numFmtId="166" fontId="28" fillId="0" borderId="23" xfId="20" applyNumberFormat="1" applyFont="1" applyFill="1" applyBorder="1" applyAlignment="1">
      <alignment horizontal="center" vertical="top"/>
      <protection/>
    </xf>
    <xf numFmtId="164" fontId="25" fillId="0" borderId="0" xfId="20" applyFont="1" applyFill="1" applyBorder="1" applyAlignment="1">
      <alignment horizontal="center" vertical="center" wrapText="1"/>
      <protection/>
    </xf>
    <xf numFmtId="164" fontId="25" fillId="0" borderId="0" xfId="20" applyFont="1" applyFill="1" applyBorder="1" applyAlignment="1">
      <alignment horizontal="left" vertical="center" wrapText="1"/>
      <protection/>
    </xf>
    <xf numFmtId="167" fontId="25" fillId="0" borderId="0" xfId="20" applyNumberFormat="1" applyFont="1" applyFill="1" applyBorder="1" applyAlignment="1">
      <alignment horizontal="center" vertical="center" wrapText="1"/>
      <protection/>
    </xf>
    <xf numFmtId="167" fontId="28" fillId="0" borderId="0" xfId="20" applyNumberFormat="1" applyFont="1" applyFill="1" applyBorder="1" applyAlignment="1">
      <alignment horizontal="center" vertical="center" wrapText="1"/>
      <protection/>
    </xf>
    <xf numFmtId="164" fontId="3" fillId="0" borderId="0" xfId="20" applyFont="1" applyFill="1" applyBorder="1" applyAlignment="1">
      <alignment vertical="center"/>
      <protection/>
    </xf>
    <xf numFmtId="164" fontId="6" fillId="0" borderId="22" xfId="20" applyFont="1" applyFill="1" applyBorder="1" applyAlignment="1">
      <alignment horizontal="center" vertical="center"/>
      <protection/>
    </xf>
    <xf numFmtId="164" fontId="6" fillId="0" borderId="24" xfId="20" applyFont="1" applyFill="1" applyBorder="1" applyAlignment="1">
      <alignment horizontal="center" vertical="center"/>
      <protection/>
    </xf>
    <xf numFmtId="166" fontId="28" fillId="0" borderId="36" xfId="20" applyNumberFormat="1" applyFont="1" applyFill="1" applyBorder="1" applyAlignment="1">
      <alignment horizontal="center" vertical="top"/>
      <protection/>
    </xf>
    <xf numFmtId="164" fontId="28" fillId="0" borderId="27" xfId="20" applyFont="1" applyFill="1" applyBorder="1" applyAlignment="1">
      <alignment horizontal="left" vertical="center" wrapText="1"/>
      <protection/>
    </xf>
    <xf numFmtId="167" fontId="25" fillId="0" borderId="27" xfId="20" applyNumberFormat="1" applyFont="1" applyFill="1" applyBorder="1" applyAlignment="1">
      <alignment horizontal="center" vertical="center" wrapText="1"/>
      <protection/>
    </xf>
    <xf numFmtId="164" fontId="6" fillId="0" borderId="27" xfId="20" applyFont="1" applyFill="1" applyBorder="1" applyAlignment="1">
      <alignment horizontal="center" vertical="center"/>
      <protection/>
    </xf>
    <xf numFmtId="164" fontId="6" fillId="0" borderId="37" xfId="20" applyFont="1" applyFill="1" applyBorder="1" applyAlignment="1">
      <alignment horizontal="center" vertical="center"/>
      <protection/>
    </xf>
    <xf numFmtId="166" fontId="28" fillId="0" borderId="22" xfId="20" applyNumberFormat="1" applyFont="1" applyFill="1" applyBorder="1" applyAlignment="1">
      <alignment horizontal="center" vertical="top"/>
      <protection/>
    </xf>
    <xf numFmtId="164" fontId="25" fillId="0" borderId="22" xfId="20" applyFont="1" applyFill="1" applyBorder="1" applyAlignment="1">
      <alignment horizontal="left" vertical="center" wrapText="1"/>
      <protection/>
    </xf>
    <xf numFmtId="166" fontId="28" fillId="0" borderId="22" xfId="20" applyNumberFormat="1" applyFont="1" applyFill="1" applyBorder="1" applyAlignment="1">
      <alignment horizontal="center" vertical="center" wrapText="1"/>
      <protection/>
    </xf>
    <xf numFmtId="164" fontId="3" fillId="0" borderId="22" xfId="20" applyFont="1" applyBorder="1" applyAlignment="1">
      <alignment horizontal="right"/>
      <protection/>
    </xf>
    <xf numFmtId="164" fontId="25" fillId="0" borderId="22" xfId="20" applyFont="1" applyFill="1" applyBorder="1" applyAlignment="1">
      <alignment horizontal="right" vertical="center" wrapText="1"/>
      <protection/>
    </xf>
    <xf numFmtId="167" fontId="6" fillId="0" borderId="22" xfId="20" applyNumberFormat="1" applyFont="1" applyFill="1" applyBorder="1" applyAlignment="1">
      <alignment horizontal="center" vertical="center"/>
      <protection/>
    </xf>
    <xf numFmtId="166" fontId="14" fillId="0" borderId="0" xfId="20" applyNumberFormat="1" applyFont="1" applyFill="1" applyAlignment="1">
      <alignment horizontal="left" vertical="center"/>
      <protection/>
    </xf>
    <xf numFmtId="166" fontId="26" fillId="0" borderId="0" xfId="20" applyNumberFormat="1" applyFont="1" applyFill="1" applyAlignment="1">
      <alignment horizontal="left" vertic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5" fillId="0" borderId="0" xfId="20" applyFont="1" applyBorder="1" applyAlignment="1">
      <alignment horizontal="center" vertical="center" wrapText="1"/>
      <protection/>
    </xf>
    <xf numFmtId="164" fontId="3" fillId="0" borderId="0" xfId="20" applyFont="1" applyBorder="1" applyAlignment="1">
      <alignment horizontal="center" vertical="center" wrapText="1"/>
      <protection/>
    </xf>
    <xf numFmtId="167" fontId="3" fillId="0" borderId="0" xfId="20" applyNumberFormat="1" applyFont="1" applyFill="1" applyBorder="1" applyAlignment="1">
      <alignment horizontal="center" vertical="center" wrapText="1"/>
      <protection/>
    </xf>
    <xf numFmtId="164" fontId="3" fillId="0" borderId="0" xfId="20" applyFont="1" applyFill="1" applyBorder="1" applyAlignment="1">
      <alignment horizontal="center" vertical="center" wrapText="1"/>
      <protection/>
    </xf>
    <xf numFmtId="164" fontId="6" fillId="0" borderId="0" xfId="20" applyFont="1" applyFill="1" applyBorder="1" applyAlignment="1">
      <alignment horizontal="left" vertical="center" wrapText="1"/>
      <protection/>
    </xf>
    <xf numFmtId="164" fontId="7" fillId="0" borderId="0" xfId="20" applyFont="1" applyFill="1" applyBorder="1" applyAlignment="1">
      <alignment horizontal="left" vertical="center" wrapText="1"/>
      <protection/>
    </xf>
    <xf numFmtId="164" fontId="4" fillId="0" borderId="0" xfId="20" applyFont="1" applyFill="1" applyBorder="1" applyAlignment="1">
      <alignment horizontal="left" vertical="center" wrapText="1"/>
      <protection/>
    </xf>
    <xf numFmtId="166" fontId="42" fillId="0" borderId="0" xfId="20" applyNumberFormat="1" applyFont="1" applyFill="1" applyBorder="1" applyAlignment="1">
      <alignment horizontal="left" vertical="center"/>
      <protection/>
    </xf>
    <xf numFmtId="164" fontId="42" fillId="0" borderId="0" xfId="20" applyFont="1" applyFill="1" applyBorder="1" applyAlignment="1">
      <alignment horizontal="left" vertical="center"/>
      <protection/>
    </xf>
    <xf numFmtId="164" fontId="29" fillId="0" borderId="0" xfId="20" applyFont="1" applyFill="1" applyBorder="1" applyAlignment="1">
      <alignment horizontal="center" vertical="center" wrapText="1"/>
      <protection/>
    </xf>
    <xf numFmtId="164" fontId="29" fillId="0" borderId="0" xfId="20" applyFont="1" applyFill="1" applyBorder="1" applyAlignment="1">
      <alignment horizontal="left" vertical="center" wrapText="1"/>
      <protection/>
    </xf>
    <xf numFmtId="167" fontId="29" fillId="0" borderId="0" xfId="20" applyNumberFormat="1" applyFont="1" applyFill="1" applyBorder="1" applyAlignment="1">
      <alignment horizontal="center" vertical="center" wrapText="1"/>
      <protection/>
    </xf>
    <xf numFmtId="167" fontId="38" fillId="0" borderId="0" xfId="20" applyNumberFormat="1" applyFont="1" applyFill="1" applyBorder="1" applyAlignment="1">
      <alignment horizontal="center" vertical="center" wrapText="1"/>
      <protection/>
    </xf>
    <xf numFmtId="164" fontId="38" fillId="0" borderId="0" xfId="20" applyFont="1" applyFill="1" applyBorder="1" applyAlignment="1">
      <alignment horizontal="center" vertical="center" wrapText="1"/>
      <protection/>
    </xf>
    <xf numFmtId="166" fontId="43" fillId="0" borderId="0" xfId="20" applyNumberFormat="1" applyFont="1" applyFill="1" applyBorder="1" applyAlignment="1">
      <alignment horizontal="left" vertical="center" wrapText="1"/>
      <protection/>
    </xf>
    <xf numFmtId="166" fontId="26" fillId="0" borderId="0" xfId="20" applyNumberFormat="1" applyFont="1" applyFill="1" applyAlignment="1">
      <alignment horizontal="left"/>
      <protection/>
    </xf>
    <xf numFmtId="164" fontId="5" fillId="0" borderId="0" xfId="20" applyFont="1" applyFill="1" applyBorder="1" applyAlignment="1">
      <alignment horizontal="center" vertical="center" wrapText="1"/>
      <protection/>
    </xf>
    <xf numFmtId="164" fontId="8" fillId="0" borderId="0" xfId="20" applyFont="1" applyFill="1" applyBorder="1" applyAlignment="1">
      <alignment horizontal="left" vertical="center" wrapText="1"/>
      <protection/>
    </xf>
    <xf numFmtId="164" fontId="30" fillId="0" borderId="0" xfId="20" applyFont="1" applyFill="1">
      <alignment/>
      <protection/>
    </xf>
    <xf numFmtId="164" fontId="8" fillId="0" borderId="0" xfId="20" applyFont="1" applyFill="1" applyBorder="1" applyAlignment="1">
      <alignment horizontal="center" vertical="center" wrapText="1"/>
      <protection/>
    </xf>
    <xf numFmtId="164" fontId="8" fillId="0" borderId="0" xfId="20" applyFont="1" applyFill="1" applyAlignment="1">
      <alignment horizontal="center"/>
      <protection/>
    </xf>
    <xf numFmtId="167" fontId="8" fillId="0" borderId="0" xfId="20" applyNumberFormat="1" applyFont="1" applyFill="1" applyBorder="1" applyAlignment="1">
      <alignment horizontal="left" vertical="center" wrapText="1"/>
      <protection/>
    </xf>
    <xf numFmtId="164" fontId="30" fillId="0" borderId="0" xfId="20" applyFont="1" applyFill="1" applyBorder="1" applyAlignment="1">
      <alignment horizontal="left" vertical="center" wrapText="1"/>
      <protection/>
    </xf>
    <xf numFmtId="164" fontId="44" fillId="0" borderId="0" xfId="20" applyFont="1" applyFill="1" applyBorder="1" applyAlignment="1">
      <alignment horizontal="left" vertical="center" wrapText="1"/>
      <protection/>
    </xf>
    <xf numFmtId="166" fontId="45" fillId="0" borderId="0" xfId="20" applyNumberFormat="1" applyFont="1" applyFill="1" applyAlignment="1">
      <alignment horizontal="center" vertical="center"/>
      <protection/>
    </xf>
    <xf numFmtId="164" fontId="34" fillId="0" borderId="0" xfId="20" applyFont="1" applyFill="1" applyBorder="1" applyAlignment="1">
      <alignment horizontal="left" vertical="center" wrapText="1"/>
      <protection/>
    </xf>
    <xf numFmtId="164" fontId="34" fillId="0" borderId="0" xfId="20" applyFont="1" applyFill="1">
      <alignment/>
      <protection/>
    </xf>
    <xf numFmtId="164" fontId="34" fillId="0" borderId="0" xfId="20" applyFont="1" applyFill="1" applyBorder="1" applyAlignment="1">
      <alignment horizontal="center" vertical="center" wrapText="1"/>
      <protection/>
    </xf>
    <xf numFmtId="164" fontId="34" fillId="0" borderId="0" xfId="20" applyFont="1" applyFill="1" applyAlignment="1">
      <alignment horizontal="center"/>
      <protection/>
    </xf>
    <xf numFmtId="167" fontId="34" fillId="0" borderId="0" xfId="20" applyNumberFormat="1" applyFont="1" applyFill="1" applyBorder="1" applyAlignment="1">
      <alignment horizontal="center" vertical="center" wrapText="1"/>
      <protection/>
    </xf>
    <xf numFmtId="164" fontId="46" fillId="0" borderId="0" xfId="20" applyFont="1" applyFill="1" applyBorder="1" applyAlignment="1">
      <alignment horizontal="left" vertical="center" wrapText="1"/>
      <protection/>
    </xf>
    <xf numFmtId="164" fontId="47" fillId="0" borderId="0" xfId="20" applyFont="1" applyFill="1" applyBorder="1" applyAlignment="1">
      <alignment horizontal="left" vertical="center" wrapText="1"/>
      <protection/>
    </xf>
    <xf numFmtId="164" fontId="1" fillId="0" borderId="0" xfId="20" applyFill="1">
      <alignment/>
      <protection/>
    </xf>
    <xf numFmtId="164" fontId="8" fillId="0" borderId="0" xfId="20" applyFont="1" applyFill="1" applyAlignment="1">
      <alignment horizontal="left"/>
      <protection/>
    </xf>
    <xf numFmtId="164" fontId="8" fillId="0" borderId="0" xfId="20" applyFont="1" applyFill="1">
      <alignment/>
      <protection/>
    </xf>
    <xf numFmtId="167" fontId="8" fillId="0" borderId="0" xfId="20" applyNumberFormat="1" applyFont="1" applyFill="1" applyBorder="1" applyAlignment="1">
      <alignment horizontal="center" vertical="center" wrapText="1"/>
      <protection/>
    </xf>
    <xf numFmtId="164" fontId="3" fillId="0" borderId="0" xfId="20" applyFont="1" applyFill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66"/>
  <sheetViews>
    <sheetView tabSelected="1" workbookViewId="0" topLeftCell="A16">
      <selection activeCell="R16" sqref="R16"/>
    </sheetView>
  </sheetViews>
  <sheetFormatPr defaultColWidth="9.140625" defaultRowHeight="12.75"/>
  <cols>
    <col min="1" max="1" width="5.7109375" style="1" customWidth="1"/>
    <col min="2" max="2" width="49.00390625" style="2" customWidth="1"/>
    <col min="3" max="3" width="0" style="3" hidden="1" customWidth="1"/>
    <col min="4" max="4" width="0" style="4" hidden="1" customWidth="1"/>
    <col min="5" max="5" width="0" style="5" hidden="1" customWidth="1"/>
    <col min="6" max="6" width="15.7109375" style="3" customWidth="1"/>
    <col min="7" max="7" width="0" style="6" hidden="1" customWidth="1"/>
    <col min="8" max="8" width="0" style="5" hidden="1" customWidth="1"/>
    <col min="9" max="9" width="0" style="7" hidden="1" customWidth="1"/>
    <col min="10" max="10" width="0" style="8" hidden="1" customWidth="1"/>
    <col min="11" max="11" width="0" style="9" hidden="1" customWidth="1"/>
    <col min="12" max="12" width="0" style="8" hidden="1" customWidth="1"/>
    <col min="13" max="13" width="0" style="10" hidden="1" customWidth="1"/>
    <col min="14" max="14" width="0" style="11" hidden="1" customWidth="1"/>
    <col min="15" max="15" width="0" style="10" hidden="1" customWidth="1"/>
    <col min="16" max="16" width="0" style="11" hidden="1" customWidth="1"/>
    <col min="17" max="17" width="15.57421875" style="10" customWidth="1"/>
    <col min="18" max="18" width="17.7109375" style="11" customWidth="1"/>
    <col min="19" max="19" width="0" style="10" hidden="1" customWidth="1"/>
    <col min="20" max="20" width="0" style="11" hidden="1" customWidth="1"/>
    <col min="21" max="27" width="9.140625" style="12" customWidth="1"/>
    <col min="28" max="16384" width="9.140625" style="13" customWidth="1"/>
  </cols>
  <sheetData>
    <row r="1" spans="3:20" ht="15" customHeight="1">
      <c r="C1" s="14"/>
      <c r="D1" s="4" t="s">
        <v>0</v>
      </c>
      <c r="F1" s="15" t="s">
        <v>1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5"/>
      <c r="T1" s="16"/>
    </row>
    <row r="2" spans="2:20" ht="15" customHeight="1">
      <c r="B2" s="17"/>
      <c r="C2" s="14"/>
      <c r="F2" s="18" t="s">
        <v>2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20"/>
    </row>
    <row r="3" spans="3:20" ht="15" customHeight="1">
      <c r="C3" s="14"/>
      <c r="F3" s="18" t="s">
        <v>3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3:20" ht="15" customHeight="1">
      <c r="C4" s="14"/>
      <c r="F4" s="15" t="s">
        <v>4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9" t="s">
        <v>5</v>
      </c>
      <c r="T4" s="21"/>
    </row>
    <row r="5" spans="2:20" ht="15" customHeight="1">
      <c r="B5" s="22"/>
      <c r="C5" s="22"/>
      <c r="D5" s="22"/>
      <c r="E5" s="22"/>
      <c r="F5" s="14"/>
      <c r="G5" s="5"/>
      <c r="I5" s="5"/>
      <c r="J5" s="23"/>
      <c r="K5" s="24"/>
      <c r="L5" s="25"/>
      <c r="M5" s="23"/>
      <c r="N5" s="23"/>
      <c r="O5" s="23"/>
      <c r="P5" s="23"/>
      <c r="Q5" s="23"/>
      <c r="R5" s="23"/>
      <c r="T5" s="26"/>
    </row>
    <row r="6" spans="1:20" ht="15" customHeight="1">
      <c r="A6" s="22" t="s">
        <v>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30" customHeight="1">
      <c r="A7" s="22" t="s">
        <v>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2:20" ht="15" customHeight="1">
      <c r="B9" s="28" t="s">
        <v>8</v>
      </c>
      <c r="C9" s="29" t="s">
        <v>9</v>
      </c>
      <c r="D9" s="26"/>
      <c r="E9" s="2"/>
      <c r="F9" s="14"/>
      <c r="G9" s="5"/>
      <c r="H9" s="2"/>
      <c r="I9" s="5"/>
      <c r="J9" s="23"/>
      <c r="K9" s="20"/>
      <c r="L9" s="23"/>
      <c r="M9" s="23"/>
      <c r="N9" s="23"/>
      <c r="O9" s="23"/>
      <c r="P9" s="30"/>
      <c r="Q9" s="31"/>
      <c r="R9" s="32"/>
      <c r="S9" s="31"/>
      <c r="T9" s="33"/>
    </row>
    <row r="10" spans="1:27" s="48" customFormat="1" ht="36" customHeight="1">
      <c r="A10" s="34" t="s">
        <v>10</v>
      </c>
      <c r="B10" s="35" t="s">
        <v>11</v>
      </c>
      <c r="C10" s="36" t="s">
        <v>12</v>
      </c>
      <c r="D10" s="36"/>
      <c r="E10" s="36"/>
      <c r="F10" s="37" t="s">
        <v>13</v>
      </c>
      <c r="G10" s="37"/>
      <c r="H10" s="38" t="s">
        <v>14</v>
      </c>
      <c r="I10" s="38"/>
      <c r="J10" s="38"/>
      <c r="K10" s="39" t="s">
        <v>15</v>
      </c>
      <c r="L10" s="39"/>
      <c r="M10" s="40" t="s">
        <v>16</v>
      </c>
      <c r="N10" s="41" t="s">
        <v>17</v>
      </c>
      <c r="O10" s="42" t="s">
        <v>18</v>
      </c>
      <c r="P10" s="43" t="s">
        <v>17</v>
      </c>
      <c r="Q10" s="44" t="s">
        <v>19</v>
      </c>
      <c r="R10" s="42" t="s">
        <v>20</v>
      </c>
      <c r="S10" s="45" t="s">
        <v>21</v>
      </c>
      <c r="T10" s="46" t="s">
        <v>22</v>
      </c>
      <c r="U10" s="47"/>
      <c r="V10" s="47"/>
      <c r="W10" s="47"/>
      <c r="X10" s="47"/>
      <c r="Y10" s="47"/>
      <c r="Z10" s="47"/>
      <c r="AA10" s="47"/>
    </row>
    <row r="11" spans="1:27" s="48" customFormat="1" ht="39" customHeight="1">
      <c r="A11" s="34"/>
      <c r="B11" s="35"/>
      <c r="C11" s="49" t="s">
        <v>23</v>
      </c>
      <c r="D11" s="50" t="s">
        <v>24</v>
      </c>
      <c r="E11" s="51" t="s">
        <v>25</v>
      </c>
      <c r="F11" s="37"/>
      <c r="G11" s="37"/>
      <c r="H11" s="52" t="s">
        <v>26</v>
      </c>
      <c r="I11" s="53" t="s">
        <v>27</v>
      </c>
      <c r="J11" s="54" t="s">
        <v>28</v>
      </c>
      <c r="K11" s="55" t="s">
        <v>29</v>
      </c>
      <c r="L11" s="56" t="s">
        <v>30</v>
      </c>
      <c r="M11" s="40"/>
      <c r="N11" s="41"/>
      <c r="O11" s="42"/>
      <c r="P11" s="43"/>
      <c r="Q11" s="44"/>
      <c r="R11" s="42"/>
      <c r="S11" s="45"/>
      <c r="T11" s="46"/>
      <c r="U11" s="47"/>
      <c r="V11" s="47"/>
      <c r="W11" s="47"/>
      <c r="X11" s="47"/>
      <c r="Y11" s="47"/>
      <c r="Z11" s="47"/>
      <c r="AA11" s="47"/>
    </row>
    <row r="12" spans="1:27" s="70" customFormat="1" ht="16.5" customHeight="1">
      <c r="A12" s="57">
        <v>1</v>
      </c>
      <c r="B12" s="58">
        <v>2</v>
      </c>
      <c r="C12" s="59">
        <v>3</v>
      </c>
      <c r="D12" s="60">
        <v>4</v>
      </c>
      <c r="E12" s="60">
        <v>5</v>
      </c>
      <c r="F12" s="60">
        <v>3</v>
      </c>
      <c r="G12" s="61">
        <v>7</v>
      </c>
      <c r="H12" s="60">
        <v>8</v>
      </c>
      <c r="I12" s="62">
        <v>165.58</v>
      </c>
      <c r="J12" s="63">
        <v>10</v>
      </c>
      <c r="K12" s="64">
        <v>11</v>
      </c>
      <c r="L12" s="65">
        <v>12</v>
      </c>
      <c r="M12" s="58">
        <v>13</v>
      </c>
      <c r="N12" s="66">
        <v>14</v>
      </c>
      <c r="O12" s="58">
        <v>15</v>
      </c>
      <c r="P12" s="66">
        <v>16</v>
      </c>
      <c r="Q12" s="58">
        <v>4</v>
      </c>
      <c r="R12" s="67">
        <v>5</v>
      </c>
      <c r="S12" s="68">
        <v>13</v>
      </c>
      <c r="T12" s="69">
        <v>14</v>
      </c>
      <c r="U12" s="14"/>
      <c r="V12" s="14"/>
      <c r="W12" s="14"/>
      <c r="X12" s="14"/>
      <c r="Y12" s="14"/>
      <c r="Z12" s="14"/>
      <c r="AA12" s="14"/>
    </row>
    <row r="13" spans="1:20" ht="18" customHeight="1">
      <c r="A13" s="71"/>
      <c r="B13" s="72" t="s">
        <v>31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4" spans="1:27" s="75" customFormat="1" ht="30.75" customHeight="1">
      <c r="A14" s="73" t="s">
        <v>32</v>
      </c>
      <c r="B14" s="74" t="s">
        <v>33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8"/>
      <c r="V14" s="8"/>
      <c r="W14" s="8"/>
      <c r="X14" s="8"/>
      <c r="Y14" s="8"/>
      <c r="Z14" s="8"/>
      <c r="AA14" s="8"/>
    </row>
    <row r="15" spans="1:27" s="75" customFormat="1" ht="57" customHeight="1">
      <c r="A15" s="73" t="s">
        <v>34</v>
      </c>
      <c r="B15" s="76" t="s">
        <v>35</v>
      </c>
      <c r="C15" s="77" t="s">
        <v>36</v>
      </c>
      <c r="D15" s="78"/>
      <c r="E15" s="79"/>
      <c r="F15" s="80" t="s">
        <v>37</v>
      </c>
      <c r="G15" s="81"/>
      <c r="H15" s="82"/>
      <c r="I15" s="82"/>
      <c r="J15" s="83"/>
      <c r="K15" s="84"/>
      <c r="L15" s="83"/>
      <c r="M15" s="85"/>
      <c r="N15" s="86"/>
      <c r="O15" s="85"/>
      <c r="P15" s="86"/>
      <c r="Q15" s="85"/>
      <c r="R15" s="86"/>
      <c r="S15" s="87"/>
      <c r="T15" s="88"/>
      <c r="U15" s="8"/>
      <c r="V15" s="8"/>
      <c r="W15" s="8"/>
      <c r="X15" s="8"/>
      <c r="Y15" s="8"/>
      <c r="Z15" s="8"/>
      <c r="AA15" s="8"/>
    </row>
    <row r="16" spans="1:27" s="75" customFormat="1" ht="24" customHeight="1">
      <c r="A16" s="73"/>
      <c r="B16" s="89" t="s">
        <v>38</v>
      </c>
      <c r="C16" s="77" t="s">
        <v>36</v>
      </c>
      <c r="D16" s="90" t="s">
        <v>39</v>
      </c>
      <c r="E16" s="82">
        <v>4</v>
      </c>
      <c r="F16" s="80"/>
      <c r="G16" s="81">
        <v>2</v>
      </c>
      <c r="H16" s="82">
        <v>9313</v>
      </c>
      <c r="I16" s="81">
        <v>56.24</v>
      </c>
      <c r="J16" s="83">
        <v>112.48</v>
      </c>
      <c r="K16" s="84" t="s">
        <v>40</v>
      </c>
      <c r="L16" s="83">
        <v>112.48</v>
      </c>
      <c r="M16" s="85">
        <f aca="true" t="shared" si="0" ref="M16:M77">L16*0.934</f>
        <v>105.05632000000001</v>
      </c>
      <c r="N16" s="86">
        <f aca="true" t="shared" si="1" ref="N16:N77">L16+M16</f>
        <v>217.53632000000002</v>
      </c>
      <c r="O16" s="85">
        <f aca="true" t="shared" si="2" ref="O16:O77">N16*0.2</f>
        <v>43.507264000000006</v>
      </c>
      <c r="P16" s="86">
        <f aca="true" t="shared" si="3" ref="P16:P77">N16+O16</f>
        <v>261.043584</v>
      </c>
      <c r="Q16" s="85">
        <f aca="true" t="shared" si="4" ref="Q16:Q77">P16*0.18</f>
        <v>46.98784512</v>
      </c>
      <c r="R16" s="86">
        <f aca="true" t="shared" si="5" ref="R16:R77">P16+Q16</f>
        <v>308.03142912</v>
      </c>
      <c r="S16" s="91" t="s">
        <v>41</v>
      </c>
      <c r="T16" s="88"/>
      <c r="U16" s="8"/>
      <c r="V16" s="8"/>
      <c r="W16" s="8"/>
      <c r="X16" s="8"/>
      <c r="Y16" s="8"/>
      <c r="Z16" s="8"/>
      <c r="AA16" s="8"/>
    </row>
    <row r="17" spans="1:27" s="75" customFormat="1" ht="24" customHeight="1">
      <c r="A17" s="73"/>
      <c r="B17" s="89" t="s">
        <v>42</v>
      </c>
      <c r="C17" s="77" t="s">
        <v>36</v>
      </c>
      <c r="D17" s="90" t="s">
        <v>39</v>
      </c>
      <c r="E17" s="82">
        <v>4</v>
      </c>
      <c r="F17" s="80"/>
      <c r="G17" s="81">
        <v>2.1</v>
      </c>
      <c r="H17" s="82">
        <v>9313</v>
      </c>
      <c r="I17" s="81">
        <v>56.24</v>
      </c>
      <c r="J17" s="83">
        <v>118.1</v>
      </c>
      <c r="K17" s="84" t="s">
        <v>40</v>
      </c>
      <c r="L17" s="83">
        <v>118.1</v>
      </c>
      <c r="M17" s="85">
        <f t="shared" si="0"/>
        <v>110.3054</v>
      </c>
      <c r="N17" s="86">
        <f t="shared" si="1"/>
        <v>228.4054</v>
      </c>
      <c r="O17" s="85">
        <f t="shared" si="2"/>
        <v>45.68108</v>
      </c>
      <c r="P17" s="86">
        <f t="shared" si="3"/>
        <v>274.08648</v>
      </c>
      <c r="Q17" s="85">
        <f t="shared" si="4"/>
        <v>49.3355664</v>
      </c>
      <c r="R17" s="86">
        <f t="shared" si="5"/>
        <v>323.4220464</v>
      </c>
      <c r="S17" s="91" t="s">
        <v>41</v>
      </c>
      <c r="T17" s="88"/>
      <c r="U17" s="8"/>
      <c r="V17" s="8"/>
      <c r="W17" s="8"/>
      <c r="X17" s="8"/>
      <c r="Y17" s="8"/>
      <c r="Z17" s="8"/>
      <c r="AA17" s="8"/>
    </row>
    <row r="18" spans="1:27" s="75" customFormat="1" ht="24" customHeight="1">
      <c r="A18" s="73"/>
      <c r="B18" s="89" t="s">
        <v>43</v>
      </c>
      <c r="C18" s="77" t="s">
        <v>36</v>
      </c>
      <c r="D18" s="90" t="s">
        <v>39</v>
      </c>
      <c r="E18" s="82">
        <v>4</v>
      </c>
      <c r="F18" s="80"/>
      <c r="G18" s="81">
        <v>2.2</v>
      </c>
      <c r="H18" s="82">
        <v>9313</v>
      </c>
      <c r="I18" s="81">
        <v>56.24</v>
      </c>
      <c r="J18" s="83">
        <v>123.73</v>
      </c>
      <c r="K18" s="84" t="s">
        <v>40</v>
      </c>
      <c r="L18" s="83">
        <v>123.73</v>
      </c>
      <c r="M18" s="85">
        <f t="shared" si="0"/>
        <v>115.56382</v>
      </c>
      <c r="N18" s="86">
        <f t="shared" si="1"/>
        <v>239.29382</v>
      </c>
      <c r="O18" s="85">
        <f t="shared" si="2"/>
        <v>47.85876400000001</v>
      </c>
      <c r="P18" s="86">
        <f t="shared" si="3"/>
        <v>287.15258400000005</v>
      </c>
      <c r="Q18" s="85">
        <f t="shared" si="4"/>
        <v>51.687465120000006</v>
      </c>
      <c r="R18" s="86">
        <f t="shared" si="5"/>
        <v>338.84004912000006</v>
      </c>
      <c r="S18" s="91" t="s">
        <v>41</v>
      </c>
      <c r="T18" s="88"/>
      <c r="U18" s="8"/>
      <c r="V18" s="8"/>
      <c r="W18" s="8"/>
      <c r="X18" s="8"/>
      <c r="Y18" s="8"/>
      <c r="Z18" s="8"/>
      <c r="AA18" s="8"/>
    </row>
    <row r="19" spans="1:27" s="75" customFormat="1" ht="24" customHeight="1">
      <c r="A19" s="73"/>
      <c r="B19" s="89" t="s">
        <v>44</v>
      </c>
      <c r="C19" s="77" t="s">
        <v>36</v>
      </c>
      <c r="D19" s="90" t="s">
        <v>39</v>
      </c>
      <c r="E19" s="82">
        <v>4</v>
      </c>
      <c r="F19" s="80"/>
      <c r="G19" s="81">
        <v>2.3</v>
      </c>
      <c r="H19" s="82">
        <v>9313</v>
      </c>
      <c r="I19" s="81">
        <v>56.24</v>
      </c>
      <c r="J19" s="83">
        <v>129.35</v>
      </c>
      <c r="K19" s="84" t="s">
        <v>40</v>
      </c>
      <c r="L19" s="83">
        <v>129.35</v>
      </c>
      <c r="M19" s="85">
        <f t="shared" si="0"/>
        <v>120.8129</v>
      </c>
      <c r="N19" s="86">
        <f t="shared" si="1"/>
        <v>250.16289999999998</v>
      </c>
      <c r="O19" s="85">
        <f t="shared" si="2"/>
        <v>50.032579999999996</v>
      </c>
      <c r="P19" s="86">
        <f t="shared" si="3"/>
        <v>300.19548</v>
      </c>
      <c r="Q19" s="85">
        <f t="shared" si="4"/>
        <v>54.03518639999999</v>
      </c>
      <c r="R19" s="86">
        <f t="shared" si="5"/>
        <v>354.23066639999996</v>
      </c>
      <c r="S19" s="91" t="s">
        <v>41</v>
      </c>
      <c r="T19" s="88"/>
      <c r="U19" s="8"/>
      <c r="V19" s="8"/>
      <c r="W19" s="8"/>
      <c r="X19" s="8"/>
      <c r="Y19" s="8"/>
      <c r="Z19" s="8"/>
      <c r="AA19" s="8"/>
    </row>
    <row r="20" spans="1:27" s="75" customFormat="1" ht="24" customHeight="1">
      <c r="A20" s="73"/>
      <c r="B20" s="89" t="s">
        <v>45</v>
      </c>
      <c r="C20" s="77" t="s">
        <v>36</v>
      </c>
      <c r="D20" s="90" t="s">
        <v>39</v>
      </c>
      <c r="E20" s="82">
        <v>4</v>
      </c>
      <c r="F20" s="80"/>
      <c r="G20" s="81">
        <v>2.4</v>
      </c>
      <c r="H20" s="82">
        <v>9313</v>
      </c>
      <c r="I20" s="81">
        <v>56.24</v>
      </c>
      <c r="J20" s="83">
        <v>134.98</v>
      </c>
      <c r="K20" s="84" t="s">
        <v>40</v>
      </c>
      <c r="L20" s="83">
        <v>134.98</v>
      </c>
      <c r="M20" s="85">
        <f t="shared" si="0"/>
        <v>126.07132</v>
      </c>
      <c r="N20" s="86">
        <f t="shared" si="1"/>
        <v>261.05132</v>
      </c>
      <c r="O20" s="85">
        <f t="shared" si="2"/>
        <v>52.210263999999995</v>
      </c>
      <c r="P20" s="86">
        <f t="shared" si="3"/>
        <v>313.26158399999997</v>
      </c>
      <c r="Q20" s="85">
        <f t="shared" si="4"/>
        <v>56.387085119999995</v>
      </c>
      <c r="R20" s="86">
        <f t="shared" si="5"/>
        <v>369.64866911999997</v>
      </c>
      <c r="S20" s="91" t="s">
        <v>41</v>
      </c>
      <c r="T20" s="88"/>
      <c r="U20" s="8"/>
      <c r="V20" s="8"/>
      <c r="W20" s="8"/>
      <c r="X20" s="8"/>
      <c r="Y20" s="8"/>
      <c r="Z20" s="8"/>
      <c r="AA20" s="8"/>
    </row>
    <row r="21" spans="1:27" s="75" customFormat="1" ht="24" customHeight="1">
      <c r="A21" s="73"/>
      <c r="B21" s="89" t="s">
        <v>46</v>
      </c>
      <c r="C21" s="77" t="s">
        <v>36</v>
      </c>
      <c r="D21" s="90" t="s">
        <v>39</v>
      </c>
      <c r="E21" s="82">
        <v>4</v>
      </c>
      <c r="F21" s="80"/>
      <c r="G21" s="81">
        <v>2.5</v>
      </c>
      <c r="H21" s="82">
        <v>9313</v>
      </c>
      <c r="I21" s="81">
        <v>56.24</v>
      </c>
      <c r="J21" s="83">
        <v>140.6</v>
      </c>
      <c r="K21" s="84" t="s">
        <v>40</v>
      </c>
      <c r="L21" s="83">
        <v>140.6</v>
      </c>
      <c r="M21" s="85">
        <f t="shared" si="0"/>
        <v>131.3204</v>
      </c>
      <c r="N21" s="86">
        <f t="shared" si="1"/>
        <v>271.9204</v>
      </c>
      <c r="O21" s="85">
        <f t="shared" si="2"/>
        <v>54.38408</v>
      </c>
      <c r="P21" s="86">
        <f t="shared" si="3"/>
        <v>326.30447999999996</v>
      </c>
      <c r="Q21" s="85">
        <f t="shared" si="4"/>
        <v>58.73480639999999</v>
      </c>
      <c r="R21" s="86">
        <f t="shared" si="5"/>
        <v>385.0392863999999</v>
      </c>
      <c r="S21" s="91" t="s">
        <v>41</v>
      </c>
      <c r="T21" s="88"/>
      <c r="U21" s="8"/>
      <c r="V21" s="8"/>
      <c r="W21" s="8"/>
      <c r="X21" s="8"/>
      <c r="Y21" s="8"/>
      <c r="Z21" s="8"/>
      <c r="AA21" s="8"/>
    </row>
    <row r="22" spans="1:27" s="75" customFormat="1" ht="54.75" customHeight="1">
      <c r="A22" s="73" t="s">
        <v>47</v>
      </c>
      <c r="B22" s="76" t="s">
        <v>48</v>
      </c>
      <c r="C22" s="77" t="s">
        <v>36</v>
      </c>
      <c r="D22" s="92"/>
      <c r="E22" s="79"/>
      <c r="F22" s="80" t="s">
        <v>37</v>
      </c>
      <c r="G22" s="81"/>
      <c r="H22" s="82"/>
      <c r="I22" s="81"/>
      <c r="J22" s="83"/>
      <c r="K22" s="84"/>
      <c r="L22" s="83"/>
      <c r="M22" s="85"/>
      <c r="N22" s="86"/>
      <c r="O22" s="85"/>
      <c r="P22" s="86"/>
      <c r="Q22" s="85"/>
      <c r="R22" s="86"/>
      <c r="S22" s="87"/>
      <c r="T22" s="88"/>
      <c r="U22" s="8"/>
      <c r="V22" s="8"/>
      <c r="W22" s="8"/>
      <c r="X22" s="8"/>
      <c r="Y22" s="8"/>
      <c r="Z22" s="8"/>
      <c r="AA22" s="8"/>
    </row>
    <row r="23" spans="1:27" s="98" customFormat="1" ht="24" customHeight="1">
      <c r="A23" s="73"/>
      <c r="B23" s="89" t="s">
        <v>49</v>
      </c>
      <c r="C23" s="77" t="s">
        <v>36</v>
      </c>
      <c r="D23" s="93" t="s">
        <v>50</v>
      </c>
      <c r="E23" s="82">
        <v>4</v>
      </c>
      <c r="F23" s="80"/>
      <c r="G23" s="81">
        <v>1.3</v>
      </c>
      <c r="H23" s="82">
        <v>12262</v>
      </c>
      <c r="I23" s="81">
        <v>74.05</v>
      </c>
      <c r="J23" s="94">
        <v>96.27</v>
      </c>
      <c r="K23" s="84" t="s">
        <v>40</v>
      </c>
      <c r="L23" s="83">
        <v>96.27</v>
      </c>
      <c r="M23" s="85">
        <f t="shared" si="0"/>
        <v>89.91618</v>
      </c>
      <c r="N23" s="86">
        <f t="shared" si="1"/>
        <v>186.18617999999998</v>
      </c>
      <c r="O23" s="85">
        <f t="shared" si="2"/>
        <v>37.237235999999996</v>
      </c>
      <c r="P23" s="86">
        <f t="shared" si="3"/>
        <v>223.42341599999997</v>
      </c>
      <c r="Q23" s="85">
        <f t="shared" si="4"/>
        <v>40.216214879999995</v>
      </c>
      <c r="R23" s="86">
        <f t="shared" si="5"/>
        <v>263.63963087999997</v>
      </c>
      <c r="S23" s="95" t="s">
        <v>51</v>
      </c>
      <c r="T23" s="96"/>
      <c r="U23" s="97"/>
      <c r="V23" s="97"/>
      <c r="W23" s="97"/>
      <c r="X23" s="97"/>
      <c r="Y23" s="97"/>
      <c r="Z23" s="97"/>
      <c r="AA23" s="97"/>
    </row>
    <row r="24" spans="1:27" s="98" customFormat="1" ht="24" customHeight="1">
      <c r="A24" s="73"/>
      <c r="B24" s="89" t="s">
        <v>52</v>
      </c>
      <c r="C24" s="77" t="s">
        <v>36</v>
      </c>
      <c r="D24" s="93" t="s">
        <v>50</v>
      </c>
      <c r="E24" s="82">
        <v>4</v>
      </c>
      <c r="F24" s="80"/>
      <c r="G24" s="81">
        <v>1.4</v>
      </c>
      <c r="H24" s="82">
        <v>12262</v>
      </c>
      <c r="I24" s="81">
        <v>74.05</v>
      </c>
      <c r="J24" s="94">
        <v>103.67</v>
      </c>
      <c r="K24" s="84" t="s">
        <v>40</v>
      </c>
      <c r="L24" s="83">
        <v>103.67</v>
      </c>
      <c r="M24" s="85">
        <f t="shared" si="0"/>
        <v>96.82778</v>
      </c>
      <c r="N24" s="86">
        <f t="shared" si="1"/>
        <v>200.49778</v>
      </c>
      <c r="O24" s="85">
        <f t="shared" si="2"/>
        <v>40.09955600000001</v>
      </c>
      <c r="P24" s="86">
        <f t="shared" si="3"/>
        <v>240.597336</v>
      </c>
      <c r="Q24" s="85">
        <f t="shared" si="4"/>
        <v>43.30752048</v>
      </c>
      <c r="R24" s="86">
        <f t="shared" si="5"/>
        <v>283.90485648000003</v>
      </c>
      <c r="S24" s="95" t="s">
        <v>51</v>
      </c>
      <c r="T24" s="96"/>
      <c r="U24" s="97"/>
      <c r="V24" s="97"/>
      <c r="W24" s="97"/>
      <c r="X24" s="97"/>
      <c r="Y24" s="97"/>
      <c r="Z24" s="97"/>
      <c r="AA24" s="97"/>
    </row>
    <row r="25" spans="1:27" s="98" customFormat="1" ht="24" customHeight="1">
      <c r="A25" s="73"/>
      <c r="B25" s="89" t="s">
        <v>53</v>
      </c>
      <c r="C25" s="77" t="s">
        <v>36</v>
      </c>
      <c r="D25" s="93" t="s">
        <v>50</v>
      </c>
      <c r="E25" s="82">
        <v>4</v>
      </c>
      <c r="F25" s="80"/>
      <c r="G25" s="81">
        <v>1.7000000000000002</v>
      </c>
      <c r="H25" s="82">
        <v>12262</v>
      </c>
      <c r="I25" s="81">
        <v>74.05</v>
      </c>
      <c r="J25" s="94">
        <v>125.89</v>
      </c>
      <c r="K25" s="84" t="s">
        <v>40</v>
      </c>
      <c r="L25" s="83">
        <v>125.89</v>
      </c>
      <c r="M25" s="85">
        <f t="shared" si="0"/>
        <v>117.58126</v>
      </c>
      <c r="N25" s="86">
        <f t="shared" si="1"/>
        <v>243.47126</v>
      </c>
      <c r="O25" s="85">
        <f t="shared" si="2"/>
        <v>48.694252000000006</v>
      </c>
      <c r="P25" s="86">
        <f t="shared" si="3"/>
        <v>292.16551200000004</v>
      </c>
      <c r="Q25" s="85">
        <f t="shared" si="4"/>
        <v>52.58979216</v>
      </c>
      <c r="R25" s="86">
        <f t="shared" si="5"/>
        <v>344.75530416000004</v>
      </c>
      <c r="S25" s="95" t="s">
        <v>51</v>
      </c>
      <c r="T25" s="96"/>
      <c r="U25" s="97"/>
      <c r="V25" s="97"/>
      <c r="W25" s="97"/>
      <c r="X25" s="97"/>
      <c r="Y25" s="97"/>
      <c r="Z25" s="97"/>
      <c r="AA25" s="97"/>
    </row>
    <row r="26" spans="1:27" s="98" customFormat="1" ht="24" customHeight="1">
      <c r="A26" s="73"/>
      <c r="B26" s="89" t="s">
        <v>54</v>
      </c>
      <c r="C26" s="77" t="s">
        <v>36</v>
      </c>
      <c r="D26" s="93" t="s">
        <v>50</v>
      </c>
      <c r="E26" s="82">
        <v>4</v>
      </c>
      <c r="F26" s="80"/>
      <c r="G26" s="81">
        <v>1.9</v>
      </c>
      <c r="H26" s="82">
        <v>12262</v>
      </c>
      <c r="I26" s="81">
        <v>74.05</v>
      </c>
      <c r="J26" s="94">
        <v>140.7</v>
      </c>
      <c r="K26" s="84" t="s">
        <v>40</v>
      </c>
      <c r="L26" s="83">
        <v>140.7</v>
      </c>
      <c r="M26" s="85">
        <f t="shared" si="0"/>
        <v>131.4138</v>
      </c>
      <c r="N26" s="86">
        <f t="shared" si="1"/>
        <v>272.11379999999997</v>
      </c>
      <c r="O26" s="85">
        <f t="shared" si="2"/>
        <v>54.42276</v>
      </c>
      <c r="P26" s="86">
        <f t="shared" si="3"/>
        <v>326.53655999999995</v>
      </c>
      <c r="Q26" s="85">
        <f t="shared" si="4"/>
        <v>58.77658079999999</v>
      </c>
      <c r="R26" s="86">
        <f t="shared" si="5"/>
        <v>385.3131407999999</v>
      </c>
      <c r="S26" s="95" t="s">
        <v>51</v>
      </c>
      <c r="T26" s="96"/>
      <c r="U26" s="97"/>
      <c r="V26" s="97"/>
      <c r="W26" s="97"/>
      <c r="X26" s="97"/>
      <c r="Y26" s="97"/>
      <c r="Z26" s="97"/>
      <c r="AA26" s="97"/>
    </row>
    <row r="27" spans="1:27" s="98" customFormat="1" ht="24" customHeight="1">
      <c r="A27" s="73"/>
      <c r="B27" s="89" t="s">
        <v>55</v>
      </c>
      <c r="C27" s="77" t="s">
        <v>36</v>
      </c>
      <c r="D27" s="93" t="s">
        <v>50</v>
      </c>
      <c r="E27" s="82">
        <v>4</v>
      </c>
      <c r="F27" s="80"/>
      <c r="G27" s="81">
        <v>2</v>
      </c>
      <c r="H27" s="82">
        <v>12262</v>
      </c>
      <c r="I27" s="81">
        <v>74.05</v>
      </c>
      <c r="J27" s="94">
        <v>148.1</v>
      </c>
      <c r="K27" s="84" t="s">
        <v>40</v>
      </c>
      <c r="L27" s="83">
        <v>148.1</v>
      </c>
      <c r="M27" s="85">
        <f t="shared" si="0"/>
        <v>138.3254</v>
      </c>
      <c r="N27" s="86">
        <f t="shared" si="1"/>
        <v>286.42539999999997</v>
      </c>
      <c r="O27" s="85">
        <f t="shared" si="2"/>
        <v>57.285079999999994</v>
      </c>
      <c r="P27" s="86">
        <f t="shared" si="3"/>
        <v>343.71047999999996</v>
      </c>
      <c r="Q27" s="85">
        <f t="shared" si="4"/>
        <v>61.86788639999999</v>
      </c>
      <c r="R27" s="86">
        <f t="shared" si="5"/>
        <v>405.57836639999994</v>
      </c>
      <c r="S27" s="95" t="s">
        <v>51</v>
      </c>
      <c r="T27" s="96"/>
      <c r="U27" s="97"/>
      <c r="V27" s="97"/>
      <c r="W27" s="97"/>
      <c r="X27" s="97"/>
      <c r="Y27" s="97"/>
      <c r="Z27" s="97"/>
      <c r="AA27" s="97"/>
    </row>
    <row r="28" spans="1:27" s="98" customFormat="1" ht="24" customHeight="1">
      <c r="A28" s="73"/>
      <c r="B28" s="89" t="s">
        <v>56</v>
      </c>
      <c r="C28" s="77" t="s">
        <v>36</v>
      </c>
      <c r="D28" s="93" t="s">
        <v>50</v>
      </c>
      <c r="E28" s="82">
        <v>4</v>
      </c>
      <c r="F28" s="80"/>
      <c r="G28" s="81">
        <v>2.2</v>
      </c>
      <c r="H28" s="82">
        <v>12262</v>
      </c>
      <c r="I28" s="81">
        <v>74.05</v>
      </c>
      <c r="J28" s="94">
        <v>162.91</v>
      </c>
      <c r="K28" s="84" t="s">
        <v>40</v>
      </c>
      <c r="L28" s="83">
        <v>162.91</v>
      </c>
      <c r="M28" s="85">
        <f t="shared" si="0"/>
        <v>152.15794</v>
      </c>
      <c r="N28" s="86">
        <f t="shared" si="1"/>
        <v>315.06794</v>
      </c>
      <c r="O28" s="85">
        <f t="shared" si="2"/>
        <v>63.013588000000006</v>
      </c>
      <c r="P28" s="86">
        <f t="shared" si="3"/>
        <v>378.08152800000005</v>
      </c>
      <c r="Q28" s="85">
        <f t="shared" si="4"/>
        <v>68.05467504</v>
      </c>
      <c r="R28" s="86">
        <f t="shared" si="5"/>
        <v>446.13620304000005</v>
      </c>
      <c r="S28" s="95" t="s">
        <v>51</v>
      </c>
      <c r="T28" s="96"/>
      <c r="U28" s="97"/>
      <c r="V28" s="97"/>
      <c r="W28" s="97"/>
      <c r="X28" s="97"/>
      <c r="Y28" s="97"/>
      <c r="Z28" s="97"/>
      <c r="AA28" s="97"/>
    </row>
    <row r="29" spans="1:27" s="98" customFormat="1" ht="24" customHeight="1">
      <c r="A29" s="73"/>
      <c r="B29" s="89" t="s">
        <v>57</v>
      </c>
      <c r="C29" s="77" t="s">
        <v>36</v>
      </c>
      <c r="D29" s="93" t="s">
        <v>50</v>
      </c>
      <c r="E29" s="82">
        <v>4</v>
      </c>
      <c r="F29" s="80"/>
      <c r="G29" s="81">
        <v>2.4</v>
      </c>
      <c r="H29" s="82">
        <v>12262</v>
      </c>
      <c r="I29" s="81">
        <v>74.05</v>
      </c>
      <c r="J29" s="94">
        <v>177.72</v>
      </c>
      <c r="K29" s="84" t="s">
        <v>40</v>
      </c>
      <c r="L29" s="83">
        <v>177.72</v>
      </c>
      <c r="M29" s="85">
        <f t="shared" si="0"/>
        <v>165.99048000000002</v>
      </c>
      <c r="N29" s="86">
        <f t="shared" si="1"/>
        <v>343.71048</v>
      </c>
      <c r="O29" s="85">
        <f t="shared" si="2"/>
        <v>68.742096</v>
      </c>
      <c r="P29" s="86">
        <f t="shared" si="3"/>
        <v>412.452576</v>
      </c>
      <c r="Q29" s="85">
        <f t="shared" si="4"/>
        <v>74.24146368</v>
      </c>
      <c r="R29" s="86">
        <f t="shared" si="5"/>
        <v>486.69403968</v>
      </c>
      <c r="S29" s="95" t="s">
        <v>51</v>
      </c>
      <c r="T29" s="96"/>
      <c r="U29" s="97"/>
      <c r="V29" s="97"/>
      <c r="W29" s="97"/>
      <c r="X29" s="97"/>
      <c r="Y29" s="97"/>
      <c r="Z29" s="97"/>
      <c r="AA29" s="97"/>
    </row>
    <row r="30" spans="1:20" s="8" customFormat="1" ht="24" customHeight="1">
      <c r="A30" s="99" t="s">
        <v>58</v>
      </c>
      <c r="B30" s="100" t="s">
        <v>59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1:20" ht="24" customHeight="1">
      <c r="A31" s="99"/>
      <c r="B31" s="101" t="s">
        <v>60</v>
      </c>
      <c r="C31" s="77" t="s">
        <v>61</v>
      </c>
      <c r="D31" s="90" t="s">
        <v>39</v>
      </c>
      <c r="E31" s="82">
        <v>4</v>
      </c>
      <c r="F31" s="80" t="s">
        <v>62</v>
      </c>
      <c r="G31" s="102">
        <v>0.28700000000000003</v>
      </c>
      <c r="H31" s="82">
        <v>9313</v>
      </c>
      <c r="I31" s="81">
        <v>56.24</v>
      </c>
      <c r="J31" s="83">
        <v>16.14</v>
      </c>
      <c r="K31" s="77" t="s">
        <v>62</v>
      </c>
      <c r="L31" s="83">
        <v>16.14</v>
      </c>
      <c r="M31" s="85">
        <f t="shared" si="0"/>
        <v>15.074760000000001</v>
      </c>
      <c r="N31" s="86">
        <f t="shared" si="1"/>
        <v>31.214760000000002</v>
      </c>
      <c r="O31" s="85">
        <f t="shared" si="2"/>
        <v>6.242952000000001</v>
      </c>
      <c r="P31" s="86">
        <f t="shared" si="3"/>
        <v>37.457712</v>
      </c>
      <c r="Q31" s="85">
        <f t="shared" si="4"/>
        <v>6.74238816</v>
      </c>
      <c r="R31" s="86">
        <f t="shared" si="5"/>
        <v>44.20010016</v>
      </c>
      <c r="S31" s="103"/>
      <c r="T31" s="96"/>
    </row>
    <row r="32" spans="1:20" ht="24" customHeight="1">
      <c r="A32" s="99"/>
      <c r="B32" s="101" t="s">
        <v>63</v>
      </c>
      <c r="C32" s="77" t="s">
        <v>64</v>
      </c>
      <c r="D32" s="90" t="s">
        <v>39</v>
      </c>
      <c r="E32" s="82">
        <v>4</v>
      </c>
      <c r="F32" s="80" t="s">
        <v>62</v>
      </c>
      <c r="G32" s="102">
        <v>0.41600000000000004</v>
      </c>
      <c r="H32" s="82">
        <v>9313</v>
      </c>
      <c r="I32" s="81">
        <v>56.24</v>
      </c>
      <c r="J32" s="83">
        <v>23.4</v>
      </c>
      <c r="K32" s="77" t="s">
        <v>62</v>
      </c>
      <c r="L32" s="83">
        <v>23.4</v>
      </c>
      <c r="M32" s="85">
        <f t="shared" si="0"/>
        <v>21.8556</v>
      </c>
      <c r="N32" s="86">
        <f t="shared" si="1"/>
        <v>45.2556</v>
      </c>
      <c r="O32" s="85">
        <f t="shared" si="2"/>
        <v>9.051120000000001</v>
      </c>
      <c r="P32" s="86">
        <f t="shared" si="3"/>
        <v>54.30672</v>
      </c>
      <c r="Q32" s="85">
        <f t="shared" si="4"/>
        <v>9.7752096</v>
      </c>
      <c r="R32" s="86">
        <f t="shared" si="5"/>
        <v>64.0819296</v>
      </c>
      <c r="S32" s="103"/>
      <c r="T32" s="96"/>
    </row>
    <row r="33" spans="1:20" ht="24" customHeight="1">
      <c r="A33" s="99"/>
      <c r="B33" s="101" t="s">
        <v>65</v>
      </c>
      <c r="C33" s="77" t="s">
        <v>66</v>
      </c>
      <c r="D33" s="90" t="s">
        <v>39</v>
      </c>
      <c r="E33" s="82">
        <v>4</v>
      </c>
      <c r="F33" s="80" t="s">
        <v>62</v>
      </c>
      <c r="G33" s="102">
        <v>0.71</v>
      </c>
      <c r="H33" s="82">
        <v>9313</v>
      </c>
      <c r="I33" s="81">
        <v>56.24</v>
      </c>
      <c r="J33" s="83">
        <v>39.93</v>
      </c>
      <c r="K33" s="77" t="s">
        <v>62</v>
      </c>
      <c r="L33" s="83">
        <v>39.93</v>
      </c>
      <c r="M33" s="85">
        <f t="shared" si="0"/>
        <v>37.29462</v>
      </c>
      <c r="N33" s="86">
        <f t="shared" si="1"/>
        <v>77.22462</v>
      </c>
      <c r="O33" s="85">
        <f t="shared" si="2"/>
        <v>15.444924</v>
      </c>
      <c r="P33" s="86">
        <f t="shared" si="3"/>
        <v>92.669544</v>
      </c>
      <c r="Q33" s="85">
        <f t="shared" si="4"/>
        <v>16.68051792</v>
      </c>
      <c r="R33" s="86">
        <f t="shared" si="5"/>
        <v>109.35006192</v>
      </c>
      <c r="S33" s="103"/>
      <c r="T33" s="96"/>
    </row>
    <row r="34" spans="1:27" s="75" customFormat="1" ht="24" customHeight="1">
      <c r="A34" s="99" t="s">
        <v>67</v>
      </c>
      <c r="B34" s="100" t="s">
        <v>68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8"/>
      <c r="V34" s="8"/>
      <c r="W34" s="8"/>
      <c r="X34" s="8"/>
      <c r="Y34" s="8"/>
      <c r="Z34" s="8"/>
      <c r="AA34" s="8"/>
    </row>
    <row r="35" spans="1:20" ht="24" customHeight="1">
      <c r="A35" s="99"/>
      <c r="B35" s="101" t="s">
        <v>69</v>
      </c>
      <c r="C35" s="104" t="s">
        <v>70</v>
      </c>
      <c r="D35" s="90" t="s">
        <v>39</v>
      </c>
      <c r="E35" s="82">
        <v>4</v>
      </c>
      <c r="F35" s="80" t="s">
        <v>71</v>
      </c>
      <c r="G35" s="81">
        <v>1.1</v>
      </c>
      <c r="H35" s="82">
        <v>9313</v>
      </c>
      <c r="I35" s="81">
        <v>56.24</v>
      </c>
      <c r="J35" s="83">
        <v>61.86</v>
      </c>
      <c r="K35" s="77" t="s">
        <v>71</v>
      </c>
      <c r="L35" s="83">
        <v>61.86</v>
      </c>
      <c r="M35" s="85">
        <f t="shared" si="0"/>
        <v>57.777240000000006</v>
      </c>
      <c r="N35" s="86">
        <f t="shared" si="1"/>
        <v>119.63724</v>
      </c>
      <c r="O35" s="85">
        <f t="shared" si="2"/>
        <v>23.927448000000002</v>
      </c>
      <c r="P35" s="86">
        <f t="shared" si="3"/>
        <v>143.56468800000002</v>
      </c>
      <c r="Q35" s="85">
        <f t="shared" si="4"/>
        <v>25.841643840000003</v>
      </c>
      <c r="R35" s="86">
        <f t="shared" si="5"/>
        <v>169.40633184</v>
      </c>
      <c r="S35" s="82"/>
      <c r="T35" s="96"/>
    </row>
    <row r="36" spans="1:20" ht="24" customHeight="1">
      <c r="A36" s="99"/>
      <c r="B36" s="101" t="s">
        <v>72</v>
      </c>
      <c r="C36" s="104" t="s">
        <v>70</v>
      </c>
      <c r="D36" s="90" t="s">
        <v>39</v>
      </c>
      <c r="E36" s="82">
        <v>4</v>
      </c>
      <c r="F36" s="80" t="s">
        <v>71</v>
      </c>
      <c r="G36" s="81">
        <v>1.4</v>
      </c>
      <c r="H36" s="82">
        <v>9313</v>
      </c>
      <c r="I36" s="81">
        <v>56.24</v>
      </c>
      <c r="J36" s="83">
        <v>78.74</v>
      </c>
      <c r="K36" s="77" t="s">
        <v>71</v>
      </c>
      <c r="L36" s="83">
        <v>78.74</v>
      </c>
      <c r="M36" s="85">
        <f t="shared" si="0"/>
        <v>73.54316</v>
      </c>
      <c r="N36" s="86">
        <f t="shared" si="1"/>
        <v>152.28316</v>
      </c>
      <c r="O36" s="85">
        <f t="shared" si="2"/>
        <v>30.456632000000003</v>
      </c>
      <c r="P36" s="86">
        <f t="shared" si="3"/>
        <v>182.73979200000002</v>
      </c>
      <c r="Q36" s="85">
        <f t="shared" si="4"/>
        <v>32.89316256</v>
      </c>
      <c r="R36" s="86">
        <f t="shared" si="5"/>
        <v>215.63295456000003</v>
      </c>
      <c r="S36" s="82"/>
      <c r="T36" s="96"/>
    </row>
    <row r="37" spans="1:20" ht="24" customHeight="1">
      <c r="A37" s="99"/>
      <c r="B37" s="101" t="s">
        <v>73</v>
      </c>
      <c r="C37" s="104" t="s">
        <v>70</v>
      </c>
      <c r="D37" s="90" t="s">
        <v>39</v>
      </c>
      <c r="E37" s="82">
        <v>4</v>
      </c>
      <c r="F37" s="80" t="s">
        <v>71</v>
      </c>
      <c r="G37" s="81">
        <v>2.1</v>
      </c>
      <c r="H37" s="82">
        <v>9313</v>
      </c>
      <c r="I37" s="81">
        <v>56.24</v>
      </c>
      <c r="J37" s="83">
        <v>118.1</v>
      </c>
      <c r="K37" s="77" t="s">
        <v>71</v>
      </c>
      <c r="L37" s="83">
        <v>118.1</v>
      </c>
      <c r="M37" s="85">
        <f t="shared" si="0"/>
        <v>110.3054</v>
      </c>
      <c r="N37" s="86">
        <f t="shared" si="1"/>
        <v>228.4054</v>
      </c>
      <c r="O37" s="85">
        <f t="shared" si="2"/>
        <v>45.68108</v>
      </c>
      <c r="P37" s="86">
        <f t="shared" si="3"/>
        <v>274.08648</v>
      </c>
      <c r="Q37" s="85">
        <f t="shared" si="4"/>
        <v>49.3355664</v>
      </c>
      <c r="R37" s="86">
        <f t="shared" si="5"/>
        <v>323.4220464</v>
      </c>
      <c r="S37" s="82"/>
      <c r="T37" s="96"/>
    </row>
    <row r="38" spans="1:27" s="75" customFormat="1" ht="42.75" customHeight="1">
      <c r="A38" s="99" t="s">
        <v>74</v>
      </c>
      <c r="B38" s="105" t="s">
        <v>75</v>
      </c>
      <c r="C38" s="92" t="s">
        <v>70</v>
      </c>
      <c r="D38" s="90" t="s">
        <v>39</v>
      </c>
      <c r="E38" s="82">
        <v>4</v>
      </c>
      <c r="F38" s="80" t="s">
        <v>71</v>
      </c>
      <c r="G38" s="81">
        <v>0.36</v>
      </c>
      <c r="H38" s="82">
        <v>9313</v>
      </c>
      <c r="I38" s="81">
        <v>56.24</v>
      </c>
      <c r="J38" s="83">
        <v>20.25</v>
      </c>
      <c r="K38" s="77" t="s">
        <v>71</v>
      </c>
      <c r="L38" s="83">
        <v>20.25</v>
      </c>
      <c r="M38" s="85">
        <f t="shared" si="0"/>
        <v>18.913500000000003</v>
      </c>
      <c r="N38" s="86">
        <f t="shared" si="1"/>
        <v>39.1635</v>
      </c>
      <c r="O38" s="85">
        <f t="shared" si="2"/>
        <v>7.8327</v>
      </c>
      <c r="P38" s="86">
        <f t="shared" si="3"/>
        <v>46.9962</v>
      </c>
      <c r="Q38" s="85">
        <f t="shared" si="4"/>
        <v>8.459316</v>
      </c>
      <c r="R38" s="86">
        <f t="shared" si="5"/>
        <v>55.455516</v>
      </c>
      <c r="S38" s="79"/>
      <c r="T38" s="88"/>
      <c r="U38" s="8"/>
      <c r="V38" s="8"/>
      <c r="W38" s="8"/>
      <c r="X38" s="8"/>
      <c r="Y38" s="8"/>
      <c r="Z38" s="8"/>
      <c r="AA38" s="8"/>
    </row>
    <row r="39" spans="1:27" s="75" customFormat="1" ht="69.75" customHeight="1">
      <c r="A39" s="99" t="s">
        <v>76</v>
      </c>
      <c r="B39" s="105" t="s">
        <v>77</v>
      </c>
      <c r="C39" s="92" t="s">
        <v>70</v>
      </c>
      <c r="D39" s="90" t="s">
        <v>39</v>
      </c>
      <c r="E39" s="82">
        <v>4</v>
      </c>
      <c r="F39" s="80" t="s">
        <v>71</v>
      </c>
      <c r="G39" s="81">
        <v>0.77</v>
      </c>
      <c r="H39" s="82">
        <v>9313</v>
      </c>
      <c r="I39" s="81">
        <v>56.24</v>
      </c>
      <c r="J39" s="83">
        <v>43.3</v>
      </c>
      <c r="K39" s="77" t="s">
        <v>71</v>
      </c>
      <c r="L39" s="83">
        <v>43.3</v>
      </c>
      <c r="M39" s="85">
        <f t="shared" si="0"/>
        <v>40.4422</v>
      </c>
      <c r="N39" s="86">
        <f t="shared" si="1"/>
        <v>83.7422</v>
      </c>
      <c r="O39" s="85">
        <f t="shared" si="2"/>
        <v>16.74844</v>
      </c>
      <c r="P39" s="86">
        <f t="shared" si="3"/>
        <v>100.49064</v>
      </c>
      <c r="Q39" s="85">
        <f t="shared" si="4"/>
        <v>18.0883152</v>
      </c>
      <c r="R39" s="86">
        <f t="shared" si="5"/>
        <v>118.5789552</v>
      </c>
      <c r="S39" s="79"/>
      <c r="T39" s="88"/>
      <c r="U39" s="8"/>
      <c r="V39" s="8"/>
      <c r="W39" s="8"/>
      <c r="X39" s="8"/>
      <c r="Y39" s="8"/>
      <c r="Z39" s="8"/>
      <c r="AA39" s="8"/>
    </row>
    <row r="40" spans="1:27" s="75" customFormat="1" ht="63.75" customHeight="1">
      <c r="A40" s="99" t="s">
        <v>78</v>
      </c>
      <c r="B40" s="105" t="s">
        <v>79</v>
      </c>
      <c r="C40" s="92" t="s">
        <v>70</v>
      </c>
      <c r="D40" s="90" t="s">
        <v>39</v>
      </c>
      <c r="E40" s="82">
        <v>4</v>
      </c>
      <c r="F40" s="80" t="s">
        <v>71</v>
      </c>
      <c r="G40" s="81">
        <v>0.5700000000000001</v>
      </c>
      <c r="H40" s="82">
        <v>9313</v>
      </c>
      <c r="I40" s="81">
        <v>56.24</v>
      </c>
      <c r="J40" s="83">
        <v>32.06</v>
      </c>
      <c r="K40" s="77" t="s">
        <v>71</v>
      </c>
      <c r="L40" s="83">
        <v>32.06</v>
      </c>
      <c r="M40" s="85">
        <f t="shared" si="0"/>
        <v>29.944040000000005</v>
      </c>
      <c r="N40" s="86">
        <f t="shared" si="1"/>
        <v>62.00404</v>
      </c>
      <c r="O40" s="85">
        <f t="shared" si="2"/>
        <v>12.400808000000001</v>
      </c>
      <c r="P40" s="86">
        <f t="shared" si="3"/>
        <v>74.404848</v>
      </c>
      <c r="Q40" s="85">
        <f t="shared" si="4"/>
        <v>13.39287264</v>
      </c>
      <c r="R40" s="86">
        <f t="shared" si="5"/>
        <v>87.79772064</v>
      </c>
      <c r="S40" s="92"/>
      <c r="T40" s="88"/>
      <c r="U40" s="8"/>
      <c r="V40" s="8"/>
      <c r="W40" s="8"/>
      <c r="X40" s="8"/>
      <c r="Y40" s="8"/>
      <c r="Z40" s="8"/>
      <c r="AA40" s="8"/>
    </row>
    <row r="41" spans="1:27" s="75" customFormat="1" ht="48.75" customHeight="1">
      <c r="A41" s="99" t="s">
        <v>80</v>
      </c>
      <c r="B41" s="105" t="s">
        <v>81</v>
      </c>
      <c r="C41" s="92" t="s">
        <v>70</v>
      </c>
      <c r="D41" s="90" t="s">
        <v>39</v>
      </c>
      <c r="E41" s="82">
        <v>4</v>
      </c>
      <c r="F41" s="80" t="s">
        <v>82</v>
      </c>
      <c r="G41" s="106">
        <v>0.0087</v>
      </c>
      <c r="H41" s="82">
        <v>9313</v>
      </c>
      <c r="I41" s="81">
        <v>56.24</v>
      </c>
      <c r="J41" s="83">
        <v>0.49</v>
      </c>
      <c r="K41" s="77" t="s">
        <v>82</v>
      </c>
      <c r="L41" s="83">
        <v>0.49</v>
      </c>
      <c r="M41" s="85">
        <f t="shared" si="0"/>
        <v>0.45766</v>
      </c>
      <c r="N41" s="86">
        <f t="shared" si="1"/>
        <v>0.94766</v>
      </c>
      <c r="O41" s="85">
        <f t="shared" si="2"/>
        <v>0.189532</v>
      </c>
      <c r="P41" s="86">
        <f t="shared" si="3"/>
        <v>1.137192</v>
      </c>
      <c r="Q41" s="85">
        <f t="shared" si="4"/>
        <v>0.20469456</v>
      </c>
      <c r="R41" s="86">
        <f t="shared" si="5"/>
        <v>1.34188656</v>
      </c>
      <c r="S41" s="92"/>
      <c r="T41" s="88"/>
      <c r="U41" s="8"/>
      <c r="V41" s="8"/>
      <c r="W41" s="8"/>
      <c r="X41" s="8"/>
      <c r="Y41" s="8"/>
      <c r="Z41" s="8"/>
      <c r="AA41" s="8"/>
    </row>
    <row r="42" spans="1:27" s="75" customFormat="1" ht="25.5" customHeight="1">
      <c r="A42" s="99" t="s">
        <v>83</v>
      </c>
      <c r="B42" s="107" t="s">
        <v>84</v>
      </c>
      <c r="C42" s="107"/>
      <c r="D42" s="107"/>
      <c r="E42" s="107"/>
      <c r="F42" s="107"/>
      <c r="G42" s="108">
        <v>0.078</v>
      </c>
      <c r="H42" s="82">
        <v>9313</v>
      </c>
      <c r="I42" s="81"/>
      <c r="J42" s="83">
        <v>4.4</v>
      </c>
      <c r="K42" s="77"/>
      <c r="L42" s="83">
        <v>4.4</v>
      </c>
      <c r="M42" s="85">
        <f t="shared" si="0"/>
        <v>4.1096</v>
      </c>
      <c r="N42" s="86">
        <f t="shared" si="1"/>
        <v>8.5096</v>
      </c>
      <c r="O42" s="85">
        <f t="shared" si="2"/>
        <v>1.7019200000000003</v>
      </c>
      <c r="P42" s="86">
        <f t="shared" si="3"/>
        <v>10.21152</v>
      </c>
      <c r="Q42" s="85">
        <f t="shared" si="4"/>
        <v>1.8380736</v>
      </c>
      <c r="R42" s="86">
        <f t="shared" si="5"/>
        <v>12.0495936</v>
      </c>
      <c r="S42" s="92"/>
      <c r="T42" s="88"/>
      <c r="U42" s="8"/>
      <c r="V42" s="8"/>
      <c r="W42" s="8"/>
      <c r="X42" s="8"/>
      <c r="Y42" s="8"/>
      <c r="Z42" s="8"/>
      <c r="AA42" s="8"/>
    </row>
    <row r="43" spans="1:27" s="75" customFormat="1" ht="69" customHeight="1">
      <c r="A43" s="99"/>
      <c r="B43" s="109" t="s">
        <v>85</v>
      </c>
      <c r="C43" s="92" t="s">
        <v>70</v>
      </c>
      <c r="D43" s="90" t="s">
        <v>39</v>
      </c>
      <c r="E43" s="82">
        <v>4</v>
      </c>
      <c r="F43" s="80" t="s">
        <v>86</v>
      </c>
      <c r="G43" s="102">
        <v>0.033</v>
      </c>
      <c r="H43" s="82">
        <v>9313</v>
      </c>
      <c r="I43" s="81">
        <v>56.24</v>
      </c>
      <c r="J43" s="83">
        <v>1.86</v>
      </c>
      <c r="K43" s="77" t="s">
        <v>86</v>
      </c>
      <c r="L43" s="83">
        <v>1.86</v>
      </c>
      <c r="M43" s="85">
        <f t="shared" si="0"/>
        <v>1.73724</v>
      </c>
      <c r="N43" s="86">
        <f t="shared" si="1"/>
        <v>3.5972399999999998</v>
      </c>
      <c r="O43" s="85">
        <f t="shared" si="2"/>
        <v>0.719448</v>
      </c>
      <c r="P43" s="86">
        <f t="shared" si="3"/>
        <v>4.316688</v>
      </c>
      <c r="Q43" s="85">
        <f t="shared" si="4"/>
        <v>0.77700384</v>
      </c>
      <c r="R43" s="86">
        <f t="shared" si="5"/>
        <v>5.09369184</v>
      </c>
      <c r="S43" s="92"/>
      <c r="T43" s="88"/>
      <c r="U43" s="8"/>
      <c r="V43" s="8"/>
      <c r="W43" s="8"/>
      <c r="X43" s="8"/>
      <c r="Y43" s="8"/>
      <c r="Z43" s="8"/>
      <c r="AA43" s="8"/>
    </row>
    <row r="44" spans="1:27" s="75" customFormat="1" ht="40.5" customHeight="1">
      <c r="A44" s="99"/>
      <c r="B44" s="109" t="s">
        <v>87</v>
      </c>
      <c r="C44" s="92" t="s">
        <v>70</v>
      </c>
      <c r="D44" s="90" t="s">
        <v>39</v>
      </c>
      <c r="E44" s="82">
        <v>4</v>
      </c>
      <c r="F44" s="80" t="s">
        <v>86</v>
      </c>
      <c r="G44" s="102">
        <v>0.031000000000000003</v>
      </c>
      <c r="H44" s="82">
        <v>9313</v>
      </c>
      <c r="I44" s="81">
        <v>56.24</v>
      </c>
      <c r="J44" s="83">
        <v>1.74</v>
      </c>
      <c r="K44" s="77" t="s">
        <v>86</v>
      </c>
      <c r="L44" s="83">
        <v>1.74</v>
      </c>
      <c r="M44" s="85">
        <f t="shared" si="0"/>
        <v>1.6251600000000002</v>
      </c>
      <c r="N44" s="86">
        <f t="shared" si="1"/>
        <v>3.3651600000000004</v>
      </c>
      <c r="O44" s="85">
        <f t="shared" si="2"/>
        <v>0.6730320000000001</v>
      </c>
      <c r="P44" s="86">
        <f t="shared" si="3"/>
        <v>4.0381920000000004</v>
      </c>
      <c r="Q44" s="85">
        <f t="shared" si="4"/>
        <v>0.7268745600000001</v>
      </c>
      <c r="R44" s="86">
        <f t="shared" si="5"/>
        <v>4.76506656</v>
      </c>
      <c r="S44" s="92"/>
      <c r="T44" s="88"/>
      <c r="U44" s="8"/>
      <c r="V44" s="8"/>
      <c r="W44" s="8"/>
      <c r="X44" s="8"/>
      <c r="Y44" s="8"/>
      <c r="Z44" s="8"/>
      <c r="AA44" s="8"/>
    </row>
    <row r="45" spans="1:27" s="75" customFormat="1" ht="69" customHeight="1">
      <c r="A45" s="99"/>
      <c r="B45" s="109" t="s">
        <v>88</v>
      </c>
      <c r="C45" s="92" t="s">
        <v>70</v>
      </c>
      <c r="D45" s="90" t="s">
        <v>39</v>
      </c>
      <c r="E45" s="82">
        <v>4</v>
      </c>
      <c r="F45" s="80" t="s">
        <v>86</v>
      </c>
      <c r="G45" s="102">
        <v>0.012999999999999998</v>
      </c>
      <c r="H45" s="82">
        <v>9313</v>
      </c>
      <c r="I45" s="81">
        <v>56.24</v>
      </c>
      <c r="J45" s="83">
        <v>0.73</v>
      </c>
      <c r="K45" s="77" t="s">
        <v>86</v>
      </c>
      <c r="L45" s="83">
        <v>0.73</v>
      </c>
      <c r="M45" s="85">
        <f t="shared" si="0"/>
        <v>0.68182</v>
      </c>
      <c r="N45" s="86">
        <f t="shared" si="1"/>
        <v>1.41182</v>
      </c>
      <c r="O45" s="85">
        <f t="shared" si="2"/>
        <v>0.282364</v>
      </c>
      <c r="P45" s="86">
        <f t="shared" si="3"/>
        <v>1.6941840000000001</v>
      </c>
      <c r="Q45" s="85">
        <f t="shared" si="4"/>
        <v>0.30495312</v>
      </c>
      <c r="R45" s="86">
        <f t="shared" si="5"/>
        <v>1.99913712</v>
      </c>
      <c r="S45" s="92"/>
      <c r="T45" s="88"/>
      <c r="U45" s="8"/>
      <c r="V45" s="8"/>
      <c r="W45" s="8"/>
      <c r="X45" s="8"/>
      <c r="Y45" s="8"/>
      <c r="Z45" s="8"/>
      <c r="AA45" s="8"/>
    </row>
    <row r="46" spans="1:27" s="75" customFormat="1" ht="27" customHeight="1">
      <c r="A46" s="99"/>
      <c r="B46" s="109" t="s">
        <v>89</v>
      </c>
      <c r="C46" s="92" t="s">
        <v>70</v>
      </c>
      <c r="D46" s="90" t="s">
        <v>39</v>
      </c>
      <c r="E46" s="82">
        <v>4</v>
      </c>
      <c r="F46" s="80" t="s">
        <v>86</v>
      </c>
      <c r="G46" s="106">
        <v>0.0012</v>
      </c>
      <c r="H46" s="82">
        <v>9313</v>
      </c>
      <c r="I46" s="81">
        <v>56.24</v>
      </c>
      <c r="J46" s="83">
        <v>0.07</v>
      </c>
      <c r="K46" s="77" t="s">
        <v>86</v>
      </c>
      <c r="L46" s="83">
        <v>0.07</v>
      </c>
      <c r="M46" s="85">
        <f t="shared" si="0"/>
        <v>0.06538000000000001</v>
      </c>
      <c r="N46" s="86">
        <f t="shared" si="1"/>
        <v>0.13538</v>
      </c>
      <c r="O46" s="85">
        <f t="shared" si="2"/>
        <v>0.027076000000000003</v>
      </c>
      <c r="P46" s="86">
        <f t="shared" si="3"/>
        <v>0.162456</v>
      </c>
      <c r="Q46" s="85">
        <f t="shared" si="4"/>
        <v>0.029242079999999997</v>
      </c>
      <c r="R46" s="86">
        <f t="shared" si="5"/>
        <v>0.19169808</v>
      </c>
      <c r="S46" s="92"/>
      <c r="T46" s="88"/>
      <c r="U46" s="8"/>
      <c r="V46" s="8"/>
      <c r="W46" s="8"/>
      <c r="X46" s="8"/>
      <c r="Y46" s="8"/>
      <c r="Z46" s="8"/>
      <c r="AA46" s="8"/>
    </row>
    <row r="47" spans="1:27" s="75" customFormat="1" ht="21" customHeight="1">
      <c r="A47" s="99" t="s">
        <v>90</v>
      </c>
      <c r="B47" s="107" t="s">
        <v>91</v>
      </c>
      <c r="C47" s="107"/>
      <c r="D47" s="107"/>
      <c r="E47" s="107"/>
      <c r="F47" s="107"/>
      <c r="G47" s="110">
        <v>0.051100000000000007</v>
      </c>
      <c r="H47" s="79"/>
      <c r="I47" s="83"/>
      <c r="J47" s="83">
        <v>3.37</v>
      </c>
      <c r="K47" s="92"/>
      <c r="L47" s="83">
        <v>3.37</v>
      </c>
      <c r="M47" s="85">
        <f t="shared" si="0"/>
        <v>3.1475800000000005</v>
      </c>
      <c r="N47" s="86">
        <f t="shared" si="1"/>
        <v>6.517580000000001</v>
      </c>
      <c r="O47" s="85">
        <f t="shared" si="2"/>
        <v>1.3035160000000001</v>
      </c>
      <c r="P47" s="86">
        <f t="shared" si="3"/>
        <v>7.821096000000001</v>
      </c>
      <c r="Q47" s="85">
        <f t="shared" si="4"/>
        <v>1.40779728</v>
      </c>
      <c r="R47" s="86">
        <f t="shared" si="5"/>
        <v>9.228893280000001</v>
      </c>
      <c r="S47" s="92"/>
      <c r="T47" s="88"/>
      <c r="U47" s="8"/>
      <c r="V47" s="8"/>
      <c r="W47" s="8"/>
      <c r="X47" s="8"/>
      <c r="Y47" s="8"/>
      <c r="Z47" s="8"/>
      <c r="AA47" s="8"/>
    </row>
    <row r="48" spans="1:20" s="8" customFormat="1" ht="39" customHeight="1">
      <c r="A48" s="99" t="s">
        <v>92</v>
      </c>
      <c r="B48" s="109" t="s">
        <v>93</v>
      </c>
      <c r="C48" s="92" t="s">
        <v>94</v>
      </c>
      <c r="D48" s="90" t="s">
        <v>39</v>
      </c>
      <c r="E48" s="82">
        <v>5</v>
      </c>
      <c r="F48" s="80" t="s">
        <v>86</v>
      </c>
      <c r="G48" s="106">
        <v>0.0501</v>
      </c>
      <c r="H48" s="82">
        <v>10915</v>
      </c>
      <c r="I48" s="81">
        <v>65.92</v>
      </c>
      <c r="J48" s="83">
        <v>3.3</v>
      </c>
      <c r="K48" s="77" t="s">
        <v>86</v>
      </c>
      <c r="L48" s="83">
        <v>3.3</v>
      </c>
      <c r="M48" s="85">
        <f t="shared" si="0"/>
        <v>3.0822</v>
      </c>
      <c r="N48" s="86">
        <f t="shared" si="1"/>
        <v>6.382199999999999</v>
      </c>
      <c r="O48" s="85">
        <f t="shared" si="2"/>
        <v>1.27644</v>
      </c>
      <c r="P48" s="86">
        <f t="shared" si="3"/>
        <v>7.658639999999999</v>
      </c>
      <c r="Q48" s="85">
        <f t="shared" si="4"/>
        <v>1.3785551999999999</v>
      </c>
      <c r="R48" s="86">
        <f t="shared" si="5"/>
        <v>9.0371952</v>
      </c>
      <c r="S48" s="92"/>
      <c r="T48" s="88"/>
    </row>
    <row r="49" spans="1:20" s="8" customFormat="1" ht="27" customHeight="1">
      <c r="A49" s="99" t="s">
        <v>95</v>
      </c>
      <c r="B49" s="109" t="s">
        <v>96</v>
      </c>
      <c r="C49" s="92" t="s">
        <v>97</v>
      </c>
      <c r="D49" s="90" t="s">
        <v>39</v>
      </c>
      <c r="E49" s="82">
        <v>5</v>
      </c>
      <c r="F49" s="80" t="s">
        <v>86</v>
      </c>
      <c r="G49" s="106">
        <v>0.001</v>
      </c>
      <c r="H49" s="82">
        <v>10915</v>
      </c>
      <c r="I49" s="81">
        <v>65.92</v>
      </c>
      <c r="J49" s="83">
        <v>0.07</v>
      </c>
      <c r="K49" s="77" t="s">
        <v>98</v>
      </c>
      <c r="L49" s="83">
        <v>0.07</v>
      </c>
      <c r="M49" s="85">
        <f t="shared" si="0"/>
        <v>0.06538000000000001</v>
      </c>
      <c r="N49" s="86">
        <f t="shared" si="1"/>
        <v>0.13538</v>
      </c>
      <c r="O49" s="85">
        <f t="shared" si="2"/>
        <v>0.027076000000000003</v>
      </c>
      <c r="P49" s="86">
        <f t="shared" si="3"/>
        <v>0.162456</v>
      </c>
      <c r="Q49" s="85">
        <f t="shared" si="4"/>
        <v>0.029242079999999997</v>
      </c>
      <c r="R49" s="86">
        <f t="shared" si="5"/>
        <v>0.19169808</v>
      </c>
      <c r="S49" s="92"/>
      <c r="T49" s="88"/>
    </row>
    <row r="50" spans="1:20" s="8" customFormat="1" ht="27" customHeight="1">
      <c r="A50" s="111">
        <v>10</v>
      </c>
      <c r="B50" s="100" t="s">
        <v>99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1:20" ht="24" customHeight="1">
      <c r="A51" s="99"/>
      <c r="B51" s="101" t="s">
        <v>100</v>
      </c>
      <c r="C51" s="77" t="s">
        <v>70</v>
      </c>
      <c r="D51" s="90" t="s">
        <v>39</v>
      </c>
      <c r="E51" s="82">
        <v>4</v>
      </c>
      <c r="F51" s="80" t="s">
        <v>101</v>
      </c>
      <c r="G51" s="81">
        <v>1.1</v>
      </c>
      <c r="H51" s="82">
        <v>9313</v>
      </c>
      <c r="I51" s="81">
        <v>56.24</v>
      </c>
      <c r="J51" s="83">
        <v>61.86</v>
      </c>
      <c r="K51" s="77" t="s">
        <v>101</v>
      </c>
      <c r="L51" s="83">
        <v>61.86</v>
      </c>
      <c r="M51" s="85">
        <f t="shared" si="0"/>
        <v>57.777240000000006</v>
      </c>
      <c r="N51" s="86">
        <f t="shared" si="1"/>
        <v>119.63724</v>
      </c>
      <c r="O51" s="85">
        <f t="shared" si="2"/>
        <v>23.927448000000002</v>
      </c>
      <c r="P51" s="86">
        <f t="shared" si="3"/>
        <v>143.56468800000002</v>
      </c>
      <c r="Q51" s="85">
        <f t="shared" si="4"/>
        <v>25.841643840000003</v>
      </c>
      <c r="R51" s="86">
        <f t="shared" si="5"/>
        <v>169.40633184</v>
      </c>
      <c r="S51" s="103"/>
      <c r="T51" s="96"/>
    </row>
    <row r="52" spans="1:20" ht="24" customHeight="1">
      <c r="A52" s="99"/>
      <c r="B52" s="101" t="s">
        <v>102</v>
      </c>
      <c r="C52" s="77" t="s">
        <v>70</v>
      </c>
      <c r="D52" s="90" t="s">
        <v>39</v>
      </c>
      <c r="E52" s="82">
        <v>4</v>
      </c>
      <c r="F52" s="80" t="s">
        <v>101</v>
      </c>
      <c r="G52" s="81">
        <v>1.28</v>
      </c>
      <c r="H52" s="82">
        <v>9313</v>
      </c>
      <c r="I52" s="81">
        <v>56.24</v>
      </c>
      <c r="J52" s="83">
        <v>71.99</v>
      </c>
      <c r="K52" s="77" t="s">
        <v>101</v>
      </c>
      <c r="L52" s="83">
        <v>71.99</v>
      </c>
      <c r="M52" s="85">
        <f t="shared" si="0"/>
        <v>67.23866</v>
      </c>
      <c r="N52" s="86">
        <f t="shared" si="1"/>
        <v>139.22866</v>
      </c>
      <c r="O52" s="85">
        <f t="shared" si="2"/>
        <v>27.845731999999998</v>
      </c>
      <c r="P52" s="86">
        <f t="shared" si="3"/>
        <v>167.074392</v>
      </c>
      <c r="Q52" s="85">
        <f t="shared" si="4"/>
        <v>30.073390559999996</v>
      </c>
      <c r="R52" s="86">
        <f t="shared" si="5"/>
        <v>197.14778256</v>
      </c>
      <c r="S52" s="103"/>
      <c r="T52" s="96"/>
    </row>
    <row r="53" spans="1:20" s="8" customFormat="1" ht="24" customHeight="1">
      <c r="A53" s="111">
        <v>11</v>
      </c>
      <c r="B53" s="100" t="s">
        <v>103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1:20" s="8" customFormat="1" ht="24" customHeight="1">
      <c r="A54" s="99"/>
      <c r="B54" s="101" t="s">
        <v>104</v>
      </c>
      <c r="C54" s="92" t="s">
        <v>105</v>
      </c>
      <c r="D54" s="90" t="s">
        <v>39</v>
      </c>
      <c r="E54" s="82">
        <v>4</v>
      </c>
      <c r="F54" s="80" t="s">
        <v>106</v>
      </c>
      <c r="G54" s="102">
        <v>2.208</v>
      </c>
      <c r="H54" s="82">
        <v>9313</v>
      </c>
      <c r="I54" s="81">
        <v>56.24</v>
      </c>
      <c r="J54" s="83">
        <v>124.18</v>
      </c>
      <c r="K54" s="77" t="s">
        <v>106</v>
      </c>
      <c r="L54" s="83">
        <v>124.18</v>
      </c>
      <c r="M54" s="85">
        <f t="shared" si="0"/>
        <v>115.98412000000002</v>
      </c>
      <c r="N54" s="86">
        <f t="shared" si="1"/>
        <v>240.16412000000003</v>
      </c>
      <c r="O54" s="85">
        <f t="shared" si="2"/>
        <v>48.032824000000005</v>
      </c>
      <c r="P54" s="86">
        <f t="shared" si="3"/>
        <v>288.19694400000003</v>
      </c>
      <c r="Q54" s="85">
        <f t="shared" si="4"/>
        <v>51.87544992</v>
      </c>
      <c r="R54" s="86">
        <f t="shared" si="5"/>
        <v>340.07239392</v>
      </c>
      <c r="S54" s="112"/>
      <c r="T54" s="88"/>
    </row>
    <row r="55" spans="1:20" s="8" customFormat="1" ht="24" customHeight="1">
      <c r="A55" s="99"/>
      <c r="B55" s="101" t="s">
        <v>107</v>
      </c>
      <c r="C55" s="92" t="s">
        <v>108</v>
      </c>
      <c r="D55" s="90" t="s">
        <v>39</v>
      </c>
      <c r="E55" s="82">
        <v>4</v>
      </c>
      <c r="F55" s="80" t="s">
        <v>106</v>
      </c>
      <c r="G55" s="102">
        <v>2.335</v>
      </c>
      <c r="H55" s="82">
        <v>9313</v>
      </c>
      <c r="I55" s="81">
        <v>56.24</v>
      </c>
      <c r="J55" s="83">
        <v>131.32</v>
      </c>
      <c r="K55" s="77" t="s">
        <v>106</v>
      </c>
      <c r="L55" s="83">
        <v>131.32</v>
      </c>
      <c r="M55" s="85">
        <f t="shared" si="0"/>
        <v>122.65288</v>
      </c>
      <c r="N55" s="86">
        <f t="shared" si="1"/>
        <v>253.97287999999998</v>
      </c>
      <c r="O55" s="85">
        <f t="shared" si="2"/>
        <v>50.794576</v>
      </c>
      <c r="P55" s="86">
        <f t="shared" si="3"/>
        <v>304.767456</v>
      </c>
      <c r="Q55" s="85">
        <f t="shared" si="4"/>
        <v>54.85814207999999</v>
      </c>
      <c r="R55" s="86">
        <f t="shared" si="5"/>
        <v>359.62559808</v>
      </c>
      <c r="S55" s="112"/>
      <c r="T55" s="88"/>
    </row>
    <row r="56" spans="1:20" s="8" customFormat="1" ht="24" customHeight="1">
      <c r="A56" s="99"/>
      <c r="B56" s="101" t="s">
        <v>109</v>
      </c>
      <c r="C56" s="92" t="s">
        <v>110</v>
      </c>
      <c r="D56" s="90" t="s">
        <v>39</v>
      </c>
      <c r="E56" s="82">
        <v>4</v>
      </c>
      <c r="F56" s="80" t="s">
        <v>106</v>
      </c>
      <c r="G56" s="102">
        <v>3.369</v>
      </c>
      <c r="H56" s="82">
        <v>9313</v>
      </c>
      <c r="I56" s="81">
        <v>56.24</v>
      </c>
      <c r="J56" s="83">
        <v>189.47</v>
      </c>
      <c r="K56" s="77" t="s">
        <v>106</v>
      </c>
      <c r="L56" s="83">
        <v>189.47</v>
      </c>
      <c r="M56" s="85">
        <f t="shared" si="0"/>
        <v>176.96498</v>
      </c>
      <c r="N56" s="86">
        <f t="shared" si="1"/>
        <v>366.43498</v>
      </c>
      <c r="O56" s="85">
        <f t="shared" si="2"/>
        <v>73.286996</v>
      </c>
      <c r="P56" s="86">
        <f t="shared" si="3"/>
        <v>439.721976</v>
      </c>
      <c r="Q56" s="85">
        <f t="shared" si="4"/>
        <v>79.14995567999999</v>
      </c>
      <c r="R56" s="86">
        <f t="shared" si="5"/>
        <v>518.87193168</v>
      </c>
      <c r="S56" s="112"/>
      <c r="T56" s="88"/>
    </row>
    <row r="57" spans="1:20" s="8" customFormat="1" ht="66.75" customHeight="1">
      <c r="A57" s="99" t="s">
        <v>111</v>
      </c>
      <c r="B57" s="113" t="s">
        <v>112</v>
      </c>
      <c r="C57" s="77" t="s">
        <v>113</v>
      </c>
      <c r="D57" s="107"/>
      <c r="E57" s="107"/>
      <c r="F57" s="79"/>
      <c r="G57" s="107"/>
      <c r="H57" s="107"/>
      <c r="I57" s="79"/>
      <c r="J57" s="107"/>
      <c r="K57" s="107"/>
      <c r="L57" s="107"/>
      <c r="M57" s="85"/>
      <c r="N57" s="86"/>
      <c r="O57" s="85"/>
      <c r="P57" s="86"/>
      <c r="Q57" s="85"/>
      <c r="R57" s="86"/>
      <c r="S57" s="107"/>
      <c r="T57" s="114"/>
    </row>
    <row r="58" spans="1:20" s="12" customFormat="1" ht="24" customHeight="1">
      <c r="A58" s="99"/>
      <c r="B58" s="101" t="s">
        <v>114</v>
      </c>
      <c r="C58" s="77" t="s">
        <v>115</v>
      </c>
      <c r="D58" s="115" t="s">
        <v>116</v>
      </c>
      <c r="E58" s="82">
        <v>4</v>
      </c>
      <c r="F58" s="80" t="s">
        <v>117</v>
      </c>
      <c r="G58" s="81">
        <v>4.46</v>
      </c>
      <c r="H58" s="82">
        <v>12262</v>
      </c>
      <c r="I58" s="81">
        <v>74.05</v>
      </c>
      <c r="J58" s="83">
        <v>330.26</v>
      </c>
      <c r="K58" s="77" t="s">
        <v>117</v>
      </c>
      <c r="L58" s="83">
        <v>330.26</v>
      </c>
      <c r="M58" s="85">
        <f t="shared" si="0"/>
        <v>308.46284</v>
      </c>
      <c r="N58" s="86">
        <f t="shared" si="1"/>
        <v>638.72284</v>
      </c>
      <c r="O58" s="85">
        <f t="shared" si="2"/>
        <v>127.74456800000002</v>
      </c>
      <c r="P58" s="86">
        <f t="shared" si="3"/>
        <v>766.467408</v>
      </c>
      <c r="Q58" s="85">
        <f t="shared" si="4"/>
        <v>137.96413343999998</v>
      </c>
      <c r="R58" s="86">
        <f t="shared" si="5"/>
        <v>904.4315414399999</v>
      </c>
      <c r="S58" s="103"/>
      <c r="T58" s="96"/>
    </row>
    <row r="59" spans="1:20" s="12" customFormat="1" ht="24" customHeight="1">
      <c r="A59" s="99"/>
      <c r="B59" s="101" t="s">
        <v>60</v>
      </c>
      <c r="C59" s="77" t="s">
        <v>118</v>
      </c>
      <c r="D59" s="115" t="s">
        <v>116</v>
      </c>
      <c r="E59" s="82">
        <v>4</v>
      </c>
      <c r="F59" s="80" t="s">
        <v>117</v>
      </c>
      <c r="G59" s="81">
        <v>4.46</v>
      </c>
      <c r="H59" s="82">
        <v>12262</v>
      </c>
      <c r="I59" s="81">
        <v>74.05</v>
      </c>
      <c r="J59" s="83">
        <v>330.26</v>
      </c>
      <c r="K59" s="77" t="s">
        <v>117</v>
      </c>
      <c r="L59" s="83">
        <v>330.26</v>
      </c>
      <c r="M59" s="85">
        <f t="shared" si="0"/>
        <v>308.46284</v>
      </c>
      <c r="N59" s="86">
        <f t="shared" si="1"/>
        <v>638.72284</v>
      </c>
      <c r="O59" s="85">
        <f t="shared" si="2"/>
        <v>127.74456800000002</v>
      </c>
      <c r="P59" s="86">
        <f t="shared" si="3"/>
        <v>766.467408</v>
      </c>
      <c r="Q59" s="85">
        <f t="shared" si="4"/>
        <v>137.96413343999998</v>
      </c>
      <c r="R59" s="86">
        <f t="shared" si="5"/>
        <v>904.4315414399999</v>
      </c>
      <c r="S59" s="103"/>
      <c r="T59" s="96"/>
    </row>
    <row r="60" spans="1:20" s="12" customFormat="1" ht="24" customHeight="1">
      <c r="A60" s="99"/>
      <c r="B60" s="101" t="s">
        <v>119</v>
      </c>
      <c r="C60" s="77" t="s">
        <v>120</v>
      </c>
      <c r="D60" s="115" t="s">
        <v>116</v>
      </c>
      <c r="E60" s="82">
        <v>4</v>
      </c>
      <c r="F60" s="80" t="s">
        <v>117</v>
      </c>
      <c r="G60" s="81">
        <v>4.46</v>
      </c>
      <c r="H60" s="82">
        <v>12262</v>
      </c>
      <c r="I60" s="81">
        <v>74.05</v>
      </c>
      <c r="J60" s="83">
        <v>330.26</v>
      </c>
      <c r="K60" s="77" t="s">
        <v>117</v>
      </c>
      <c r="L60" s="83">
        <v>330.26</v>
      </c>
      <c r="M60" s="85">
        <f t="shared" si="0"/>
        <v>308.46284</v>
      </c>
      <c r="N60" s="86">
        <f t="shared" si="1"/>
        <v>638.72284</v>
      </c>
      <c r="O60" s="85">
        <f t="shared" si="2"/>
        <v>127.74456800000002</v>
      </c>
      <c r="P60" s="86">
        <f t="shared" si="3"/>
        <v>766.467408</v>
      </c>
      <c r="Q60" s="85">
        <f t="shared" si="4"/>
        <v>137.96413343999998</v>
      </c>
      <c r="R60" s="86">
        <f t="shared" si="5"/>
        <v>904.4315414399999</v>
      </c>
      <c r="S60" s="103"/>
      <c r="T60" s="96"/>
    </row>
    <row r="61" spans="1:20" s="12" customFormat="1" ht="24" customHeight="1">
      <c r="A61" s="99"/>
      <c r="B61" s="101" t="s">
        <v>63</v>
      </c>
      <c r="C61" s="77" t="s">
        <v>121</v>
      </c>
      <c r="D61" s="115" t="s">
        <v>116</v>
      </c>
      <c r="E61" s="82">
        <v>4</v>
      </c>
      <c r="F61" s="80" t="s">
        <v>117</v>
      </c>
      <c r="G61" s="81">
        <v>4.46</v>
      </c>
      <c r="H61" s="82">
        <v>12262</v>
      </c>
      <c r="I61" s="81">
        <v>74.05</v>
      </c>
      <c r="J61" s="83">
        <v>330.26</v>
      </c>
      <c r="K61" s="77" t="s">
        <v>117</v>
      </c>
      <c r="L61" s="83">
        <v>330.26</v>
      </c>
      <c r="M61" s="85">
        <f t="shared" si="0"/>
        <v>308.46284</v>
      </c>
      <c r="N61" s="86">
        <f t="shared" si="1"/>
        <v>638.72284</v>
      </c>
      <c r="O61" s="85">
        <f t="shared" si="2"/>
        <v>127.74456800000002</v>
      </c>
      <c r="P61" s="86">
        <f t="shared" si="3"/>
        <v>766.467408</v>
      </c>
      <c r="Q61" s="85">
        <f t="shared" si="4"/>
        <v>137.96413343999998</v>
      </c>
      <c r="R61" s="86">
        <f t="shared" si="5"/>
        <v>904.4315414399999</v>
      </c>
      <c r="S61" s="103"/>
      <c r="T61" s="96"/>
    </row>
    <row r="62" spans="1:20" s="12" customFormat="1" ht="24" customHeight="1">
      <c r="A62" s="99"/>
      <c r="B62" s="101" t="s">
        <v>65</v>
      </c>
      <c r="C62" s="77" t="s">
        <v>122</v>
      </c>
      <c r="D62" s="115" t="s">
        <v>116</v>
      </c>
      <c r="E62" s="82">
        <v>4</v>
      </c>
      <c r="F62" s="80" t="s">
        <v>117</v>
      </c>
      <c r="G62" s="81">
        <v>6.43</v>
      </c>
      <c r="H62" s="82">
        <v>12262</v>
      </c>
      <c r="I62" s="81">
        <v>74.05</v>
      </c>
      <c r="J62" s="83">
        <v>476.14</v>
      </c>
      <c r="K62" s="77" t="s">
        <v>117</v>
      </c>
      <c r="L62" s="83">
        <v>476.14</v>
      </c>
      <c r="M62" s="85">
        <f t="shared" si="0"/>
        <v>444.71476</v>
      </c>
      <c r="N62" s="86">
        <f t="shared" si="1"/>
        <v>920.8547599999999</v>
      </c>
      <c r="O62" s="85">
        <f t="shared" si="2"/>
        <v>184.170952</v>
      </c>
      <c r="P62" s="86">
        <f t="shared" si="3"/>
        <v>1105.0257119999999</v>
      </c>
      <c r="Q62" s="85">
        <f t="shared" si="4"/>
        <v>198.90462815999996</v>
      </c>
      <c r="R62" s="86">
        <f t="shared" si="5"/>
        <v>1303.9303401599998</v>
      </c>
      <c r="S62" s="103"/>
      <c r="T62" s="96"/>
    </row>
    <row r="63" spans="1:20" s="12" customFormat="1" ht="24" customHeight="1">
      <c r="A63" s="99"/>
      <c r="B63" s="101" t="s">
        <v>123</v>
      </c>
      <c r="C63" s="77" t="s">
        <v>124</v>
      </c>
      <c r="D63" s="115" t="s">
        <v>116</v>
      </c>
      <c r="E63" s="82">
        <v>4</v>
      </c>
      <c r="F63" s="80" t="s">
        <v>117</v>
      </c>
      <c r="G63" s="81">
        <v>7.46</v>
      </c>
      <c r="H63" s="82">
        <v>12262</v>
      </c>
      <c r="I63" s="81">
        <v>74.05</v>
      </c>
      <c r="J63" s="83">
        <v>552.41</v>
      </c>
      <c r="K63" s="77" t="s">
        <v>117</v>
      </c>
      <c r="L63" s="83">
        <v>552.41</v>
      </c>
      <c r="M63" s="85">
        <f t="shared" si="0"/>
        <v>515.95094</v>
      </c>
      <c r="N63" s="86">
        <f t="shared" si="1"/>
        <v>1068.36094</v>
      </c>
      <c r="O63" s="85">
        <f t="shared" si="2"/>
        <v>213.672188</v>
      </c>
      <c r="P63" s="86">
        <f t="shared" si="3"/>
        <v>1282.033128</v>
      </c>
      <c r="Q63" s="85">
        <f t="shared" si="4"/>
        <v>230.76596304</v>
      </c>
      <c r="R63" s="86">
        <f t="shared" si="5"/>
        <v>1512.7990910400001</v>
      </c>
      <c r="S63" s="103"/>
      <c r="T63" s="96"/>
    </row>
    <row r="64" spans="1:20" s="12" customFormat="1" ht="24" customHeight="1">
      <c r="A64" s="99"/>
      <c r="B64" s="101" t="s">
        <v>125</v>
      </c>
      <c r="C64" s="77" t="s">
        <v>126</v>
      </c>
      <c r="D64" s="115" t="s">
        <v>116</v>
      </c>
      <c r="E64" s="82">
        <v>4</v>
      </c>
      <c r="F64" s="80" t="s">
        <v>117</v>
      </c>
      <c r="G64" s="81">
        <v>7.46</v>
      </c>
      <c r="H64" s="82">
        <v>12262</v>
      </c>
      <c r="I64" s="81">
        <v>74.05</v>
      </c>
      <c r="J64" s="83">
        <v>552.41</v>
      </c>
      <c r="K64" s="77" t="s">
        <v>117</v>
      </c>
      <c r="L64" s="83">
        <v>552.41</v>
      </c>
      <c r="M64" s="85">
        <f t="shared" si="0"/>
        <v>515.95094</v>
      </c>
      <c r="N64" s="86">
        <f t="shared" si="1"/>
        <v>1068.36094</v>
      </c>
      <c r="O64" s="85">
        <f t="shared" si="2"/>
        <v>213.672188</v>
      </c>
      <c r="P64" s="86">
        <f t="shared" si="3"/>
        <v>1282.033128</v>
      </c>
      <c r="Q64" s="85">
        <f t="shared" si="4"/>
        <v>230.76596304</v>
      </c>
      <c r="R64" s="86">
        <f t="shared" si="5"/>
        <v>1512.7990910400001</v>
      </c>
      <c r="S64" s="103"/>
      <c r="T64" s="96"/>
    </row>
    <row r="65" spans="1:20" s="12" customFormat="1" ht="24" customHeight="1">
      <c r="A65" s="99"/>
      <c r="B65" s="101" t="s">
        <v>127</v>
      </c>
      <c r="C65" s="77" t="s">
        <v>128</v>
      </c>
      <c r="D65" s="115" t="s">
        <v>116</v>
      </c>
      <c r="E65" s="82">
        <v>4</v>
      </c>
      <c r="F65" s="80" t="s">
        <v>117</v>
      </c>
      <c r="G65" s="81">
        <v>9.46</v>
      </c>
      <c r="H65" s="82">
        <v>12262</v>
      </c>
      <c r="I65" s="81">
        <v>74.05</v>
      </c>
      <c r="J65" s="83">
        <v>700.51</v>
      </c>
      <c r="K65" s="77" t="s">
        <v>117</v>
      </c>
      <c r="L65" s="83">
        <v>700.51</v>
      </c>
      <c r="M65" s="85">
        <f t="shared" si="0"/>
        <v>654.27634</v>
      </c>
      <c r="N65" s="86">
        <f t="shared" si="1"/>
        <v>1354.78634</v>
      </c>
      <c r="O65" s="85">
        <f t="shared" si="2"/>
        <v>270.95726800000006</v>
      </c>
      <c r="P65" s="86">
        <f t="shared" si="3"/>
        <v>1625.7436080000002</v>
      </c>
      <c r="Q65" s="85">
        <f t="shared" si="4"/>
        <v>292.63384944</v>
      </c>
      <c r="R65" s="86">
        <f t="shared" si="5"/>
        <v>1918.3774574400002</v>
      </c>
      <c r="S65" s="103"/>
      <c r="T65" s="96"/>
    </row>
    <row r="66" spans="1:20" s="12" customFormat="1" ht="24" customHeight="1">
      <c r="A66" s="99"/>
      <c r="B66" s="101" t="s">
        <v>129</v>
      </c>
      <c r="C66" s="77" t="s">
        <v>130</v>
      </c>
      <c r="D66" s="115" t="s">
        <v>116</v>
      </c>
      <c r="E66" s="82">
        <v>4</v>
      </c>
      <c r="F66" s="80" t="s">
        <v>117</v>
      </c>
      <c r="G66" s="81">
        <v>9.46</v>
      </c>
      <c r="H66" s="82">
        <v>12262</v>
      </c>
      <c r="I66" s="81">
        <v>74.05</v>
      </c>
      <c r="J66" s="83">
        <v>700.51</v>
      </c>
      <c r="K66" s="77" t="s">
        <v>117</v>
      </c>
      <c r="L66" s="83">
        <v>700.51</v>
      </c>
      <c r="M66" s="85">
        <f t="shared" si="0"/>
        <v>654.27634</v>
      </c>
      <c r="N66" s="86">
        <f t="shared" si="1"/>
        <v>1354.78634</v>
      </c>
      <c r="O66" s="85">
        <f t="shared" si="2"/>
        <v>270.95726800000006</v>
      </c>
      <c r="P66" s="86">
        <f t="shared" si="3"/>
        <v>1625.7436080000002</v>
      </c>
      <c r="Q66" s="85">
        <f t="shared" si="4"/>
        <v>292.63384944</v>
      </c>
      <c r="R66" s="86">
        <f t="shared" si="5"/>
        <v>1918.3774574400002</v>
      </c>
      <c r="S66" s="103"/>
      <c r="T66" s="96"/>
    </row>
    <row r="67" spans="1:20" ht="24" customHeight="1">
      <c r="A67" s="99" t="s">
        <v>131</v>
      </c>
      <c r="B67" s="107" t="s">
        <v>132</v>
      </c>
      <c r="C67" s="77" t="s">
        <v>36</v>
      </c>
      <c r="D67" s="90" t="s">
        <v>39</v>
      </c>
      <c r="E67" s="82">
        <v>4</v>
      </c>
      <c r="F67" s="80" t="s">
        <v>133</v>
      </c>
      <c r="G67" s="81">
        <v>0.69</v>
      </c>
      <c r="H67" s="82">
        <v>9313</v>
      </c>
      <c r="I67" s="81">
        <v>56.24</v>
      </c>
      <c r="J67" s="83">
        <v>38.81</v>
      </c>
      <c r="K67" s="77" t="s">
        <v>133</v>
      </c>
      <c r="L67" s="83">
        <v>38.81</v>
      </c>
      <c r="M67" s="85">
        <f t="shared" si="0"/>
        <v>36.248540000000006</v>
      </c>
      <c r="N67" s="86">
        <f t="shared" si="1"/>
        <v>75.05854000000001</v>
      </c>
      <c r="O67" s="85">
        <f t="shared" si="2"/>
        <v>15.011708000000002</v>
      </c>
      <c r="P67" s="86">
        <f t="shared" si="3"/>
        <v>90.070248</v>
      </c>
      <c r="Q67" s="85">
        <f t="shared" si="4"/>
        <v>16.21264464</v>
      </c>
      <c r="R67" s="86">
        <f t="shared" si="5"/>
        <v>106.28289264</v>
      </c>
      <c r="S67" s="103"/>
      <c r="T67" s="96"/>
    </row>
    <row r="68" spans="1:20" s="12" customFormat="1" ht="45" customHeight="1">
      <c r="A68" s="99" t="s">
        <v>134</v>
      </c>
      <c r="B68" s="100" t="s">
        <v>135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1:20" s="8" customFormat="1" ht="24" customHeight="1">
      <c r="A69" s="99" t="s">
        <v>136</v>
      </c>
      <c r="B69" s="105" t="s">
        <v>137</v>
      </c>
      <c r="C69" s="92" t="s">
        <v>138</v>
      </c>
      <c r="D69" s="90" t="s">
        <v>39</v>
      </c>
      <c r="E69" s="82">
        <v>4</v>
      </c>
      <c r="F69" s="80" t="s">
        <v>133</v>
      </c>
      <c r="G69" s="102">
        <v>3.547</v>
      </c>
      <c r="H69" s="82">
        <v>9313</v>
      </c>
      <c r="I69" s="81">
        <v>56.24</v>
      </c>
      <c r="J69" s="83">
        <v>199.48</v>
      </c>
      <c r="K69" s="77" t="s">
        <v>133</v>
      </c>
      <c r="L69" s="83">
        <v>199.48</v>
      </c>
      <c r="M69" s="85">
        <f t="shared" si="0"/>
        <v>186.31432</v>
      </c>
      <c r="N69" s="86">
        <f t="shared" si="1"/>
        <v>385.79431999999997</v>
      </c>
      <c r="O69" s="85">
        <f t="shared" si="2"/>
        <v>77.158864</v>
      </c>
      <c r="P69" s="86">
        <f t="shared" si="3"/>
        <v>462.95318399999996</v>
      </c>
      <c r="Q69" s="85">
        <f t="shared" si="4"/>
        <v>83.33157311999999</v>
      </c>
      <c r="R69" s="86">
        <f t="shared" si="5"/>
        <v>546.28475712</v>
      </c>
      <c r="S69" s="112"/>
      <c r="T69" s="88"/>
    </row>
    <row r="70" spans="1:20" ht="24" customHeight="1">
      <c r="A70" s="99"/>
      <c r="B70" s="101" t="s">
        <v>139</v>
      </c>
      <c r="C70" s="77" t="s">
        <v>140</v>
      </c>
      <c r="D70" s="90" t="s">
        <v>39</v>
      </c>
      <c r="E70" s="82">
        <v>4</v>
      </c>
      <c r="F70" s="80" t="s">
        <v>133</v>
      </c>
      <c r="G70" s="102">
        <v>4.127</v>
      </c>
      <c r="H70" s="82">
        <v>9313</v>
      </c>
      <c r="I70" s="81">
        <v>56.24</v>
      </c>
      <c r="J70" s="83">
        <v>232.1</v>
      </c>
      <c r="K70" s="77" t="s">
        <v>133</v>
      </c>
      <c r="L70" s="83">
        <v>232.1</v>
      </c>
      <c r="M70" s="85">
        <f t="shared" si="0"/>
        <v>216.78140000000002</v>
      </c>
      <c r="N70" s="86">
        <f t="shared" si="1"/>
        <v>448.8814</v>
      </c>
      <c r="O70" s="85">
        <f t="shared" si="2"/>
        <v>89.77628</v>
      </c>
      <c r="P70" s="86">
        <f t="shared" si="3"/>
        <v>538.65768</v>
      </c>
      <c r="Q70" s="85">
        <f t="shared" si="4"/>
        <v>96.9583824</v>
      </c>
      <c r="R70" s="86">
        <f t="shared" si="5"/>
        <v>635.6160624</v>
      </c>
      <c r="S70" s="103"/>
      <c r="T70" s="96"/>
    </row>
    <row r="71" spans="1:27" s="75" customFormat="1" ht="24" customHeight="1">
      <c r="A71" s="99" t="s">
        <v>141</v>
      </c>
      <c r="B71" s="105" t="s">
        <v>142</v>
      </c>
      <c r="C71" s="92" t="s">
        <v>143</v>
      </c>
      <c r="D71" s="90" t="s">
        <v>39</v>
      </c>
      <c r="E71" s="82">
        <v>4</v>
      </c>
      <c r="F71" s="80" t="s">
        <v>133</v>
      </c>
      <c r="G71" s="102">
        <v>2.12</v>
      </c>
      <c r="H71" s="82">
        <v>9313</v>
      </c>
      <c r="I71" s="81">
        <v>56.24</v>
      </c>
      <c r="J71" s="83">
        <v>119.23</v>
      </c>
      <c r="K71" s="77" t="s">
        <v>133</v>
      </c>
      <c r="L71" s="83">
        <v>119.23</v>
      </c>
      <c r="M71" s="85">
        <f t="shared" si="0"/>
        <v>111.36082</v>
      </c>
      <c r="N71" s="86">
        <f t="shared" si="1"/>
        <v>230.59082</v>
      </c>
      <c r="O71" s="85">
        <f t="shared" si="2"/>
        <v>46.11816400000001</v>
      </c>
      <c r="P71" s="86">
        <f t="shared" si="3"/>
        <v>276.708984</v>
      </c>
      <c r="Q71" s="85">
        <f t="shared" si="4"/>
        <v>49.807617119999996</v>
      </c>
      <c r="R71" s="86">
        <f t="shared" si="5"/>
        <v>326.51660111999996</v>
      </c>
      <c r="S71" s="112"/>
      <c r="T71" s="88"/>
      <c r="U71" s="8"/>
      <c r="V71" s="8"/>
      <c r="W71" s="8"/>
      <c r="X71" s="8"/>
      <c r="Y71" s="8"/>
      <c r="Z71" s="8"/>
      <c r="AA71" s="8"/>
    </row>
    <row r="72" spans="1:27" s="75" customFormat="1" ht="24" customHeight="1">
      <c r="A72" s="99" t="s">
        <v>144</v>
      </c>
      <c r="B72" s="105" t="s">
        <v>145</v>
      </c>
      <c r="C72" s="92" t="s">
        <v>146</v>
      </c>
      <c r="D72" s="90" t="s">
        <v>39</v>
      </c>
      <c r="E72" s="82">
        <v>4</v>
      </c>
      <c r="F72" s="80" t="s">
        <v>133</v>
      </c>
      <c r="G72" s="102">
        <v>1.913</v>
      </c>
      <c r="H72" s="82">
        <v>9313</v>
      </c>
      <c r="I72" s="81">
        <v>56.24</v>
      </c>
      <c r="J72" s="83">
        <v>107.59</v>
      </c>
      <c r="K72" s="77" t="s">
        <v>133</v>
      </c>
      <c r="L72" s="83">
        <v>107.59</v>
      </c>
      <c r="M72" s="85">
        <f t="shared" si="0"/>
        <v>100.48906000000001</v>
      </c>
      <c r="N72" s="86">
        <f t="shared" si="1"/>
        <v>208.07906000000003</v>
      </c>
      <c r="O72" s="85">
        <f t="shared" si="2"/>
        <v>41.615812000000005</v>
      </c>
      <c r="P72" s="86">
        <f t="shared" si="3"/>
        <v>249.69487200000003</v>
      </c>
      <c r="Q72" s="85">
        <f t="shared" si="4"/>
        <v>44.94507696</v>
      </c>
      <c r="R72" s="86">
        <f t="shared" si="5"/>
        <v>294.63994896</v>
      </c>
      <c r="S72" s="112"/>
      <c r="T72" s="88"/>
      <c r="U72" s="8"/>
      <c r="V72" s="8"/>
      <c r="W72" s="8"/>
      <c r="X72" s="8"/>
      <c r="Y72" s="8"/>
      <c r="Z72" s="8"/>
      <c r="AA72" s="8"/>
    </row>
    <row r="73" spans="1:27" s="75" customFormat="1" ht="24" customHeight="1">
      <c r="A73" s="99" t="s">
        <v>147</v>
      </c>
      <c r="B73" s="116" t="s">
        <v>148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8"/>
      <c r="V73" s="8"/>
      <c r="W73" s="8"/>
      <c r="X73" s="8"/>
      <c r="Y73" s="8"/>
      <c r="Z73" s="8"/>
      <c r="AA73" s="8"/>
    </row>
    <row r="74" spans="1:20" ht="24" customHeight="1">
      <c r="A74" s="99"/>
      <c r="B74" s="101" t="s">
        <v>149</v>
      </c>
      <c r="C74" s="77" t="s">
        <v>150</v>
      </c>
      <c r="D74" s="90" t="s">
        <v>39</v>
      </c>
      <c r="E74" s="82">
        <v>4</v>
      </c>
      <c r="F74" s="80" t="s">
        <v>133</v>
      </c>
      <c r="G74" s="102">
        <v>3.274</v>
      </c>
      <c r="H74" s="82">
        <v>9313</v>
      </c>
      <c r="I74" s="81">
        <v>56.24</v>
      </c>
      <c r="J74" s="83">
        <v>184.13</v>
      </c>
      <c r="K74" s="77" t="s">
        <v>133</v>
      </c>
      <c r="L74" s="83">
        <v>184.13</v>
      </c>
      <c r="M74" s="85">
        <f t="shared" si="0"/>
        <v>171.97742</v>
      </c>
      <c r="N74" s="86">
        <f t="shared" si="1"/>
        <v>356.10742</v>
      </c>
      <c r="O74" s="85">
        <f t="shared" si="2"/>
        <v>71.221484</v>
      </c>
      <c r="P74" s="86">
        <f t="shared" si="3"/>
        <v>427.32890399999997</v>
      </c>
      <c r="Q74" s="85">
        <f t="shared" si="4"/>
        <v>76.91920271999999</v>
      </c>
      <c r="R74" s="86">
        <f t="shared" si="5"/>
        <v>504.24810671999995</v>
      </c>
      <c r="S74" s="103"/>
      <c r="T74" s="96"/>
    </row>
    <row r="75" spans="1:20" ht="24" customHeight="1">
      <c r="A75" s="99"/>
      <c r="B75" s="101" t="s">
        <v>151</v>
      </c>
      <c r="C75" s="77" t="s">
        <v>152</v>
      </c>
      <c r="D75" s="90" t="s">
        <v>39</v>
      </c>
      <c r="E75" s="82">
        <v>4</v>
      </c>
      <c r="F75" s="80" t="s">
        <v>133</v>
      </c>
      <c r="G75" s="102">
        <v>4.076</v>
      </c>
      <c r="H75" s="82">
        <v>9313</v>
      </c>
      <c r="I75" s="81">
        <v>56.24</v>
      </c>
      <c r="J75" s="83">
        <v>229.23</v>
      </c>
      <c r="K75" s="77" t="s">
        <v>133</v>
      </c>
      <c r="L75" s="83">
        <v>229.23</v>
      </c>
      <c r="M75" s="85">
        <f t="shared" si="0"/>
        <v>214.10082</v>
      </c>
      <c r="N75" s="86">
        <f t="shared" si="1"/>
        <v>443.33082</v>
      </c>
      <c r="O75" s="85">
        <f t="shared" si="2"/>
        <v>88.66616400000001</v>
      </c>
      <c r="P75" s="86">
        <f t="shared" si="3"/>
        <v>531.996984</v>
      </c>
      <c r="Q75" s="85">
        <f t="shared" si="4"/>
        <v>95.75945712</v>
      </c>
      <c r="R75" s="86">
        <f t="shared" si="5"/>
        <v>627.75644112</v>
      </c>
      <c r="S75" s="103"/>
      <c r="T75" s="96"/>
    </row>
    <row r="76" spans="1:27" s="75" customFormat="1" ht="24" customHeight="1">
      <c r="A76" s="99" t="s">
        <v>153</v>
      </c>
      <c r="B76" s="117" t="s">
        <v>154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8"/>
      <c r="V76" s="8"/>
      <c r="W76" s="8"/>
      <c r="X76" s="8"/>
      <c r="Y76" s="8"/>
      <c r="Z76" s="8"/>
      <c r="AA76" s="8"/>
    </row>
    <row r="77" spans="1:20" ht="24" customHeight="1">
      <c r="A77" s="99"/>
      <c r="B77" s="101" t="s">
        <v>155</v>
      </c>
      <c r="C77" s="77" t="s">
        <v>156</v>
      </c>
      <c r="D77" s="90" t="s">
        <v>39</v>
      </c>
      <c r="E77" s="82">
        <v>4</v>
      </c>
      <c r="F77" s="80" t="s">
        <v>133</v>
      </c>
      <c r="G77" s="102">
        <v>5.874</v>
      </c>
      <c r="H77" s="82">
        <v>9313</v>
      </c>
      <c r="I77" s="81">
        <v>56.24</v>
      </c>
      <c r="J77" s="83">
        <v>330.35</v>
      </c>
      <c r="K77" s="77" t="s">
        <v>133</v>
      </c>
      <c r="L77" s="83">
        <v>330.35</v>
      </c>
      <c r="M77" s="85">
        <f t="shared" si="0"/>
        <v>308.54690000000005</v>
      </c>
      <c r="N77" s="86">
        <f t="shared" si="1"/>
        <v>638.8969000000001</v>
      </c>
      <c r="O77" s="85">
        <f t="shared" si="2"/>
        <v>127.77938000000002</v>
      </c>
      <c r="P77" s="86">
        <f t="shared" si="3"/>
        <v>766.6762800000001</v>
      </c>
      <c r="Q77" s="85">
        <f t="shared" si="4"/>
        <v>138.0017304</v>
      </c>
      <c r="R77" s="86">
        <f t="shared" si="5"/>
        <v>904.6780104000002</v>
      </c>
      <c r="S77" s="103"/>
      <c r="T77" s="88"/>
    </row>
    <row r="78" spans="1:20" ht="24" customHeight="1">
      <c r="A78" s="99"/>
      <c r="B78" s="101" t="s">
        <v>157</v>
      </c>
      <c r="C78" s="77" t="s">
        <v>158</v>
      </c>
      <c r="D78" s="90" t="s">
        <v>39</v>
      </c>
      <c r="E78" s="82">
        <v>4</v>
      </c>
      <c r="F78" s="80" t="s">
        <v>133</v>
      </c>
      <c r="G78" s="102">
        <v>5.322</v>
      </c>
      <c r="H78" s="82">
        <v>9313</v>
      </c>
      <c r="I78" s="81">
        <v>56.24</v>
      </c>
      <c r="J78" s="83">
        <v>299.31</v>
      </c>
      <c r="K78" s="77" t="s">
        <v>133</v>
      </c>
      <c r="L78" s="83">
        <v>299.31</v>
      </c>
      <c r="M78" s="85">
        <f>L78*0.934</f>
        <v>279.55554</v>
      </c>
      <c r="N78" s="86">
        <f>L78+M78</f>
        <v>578.86554</v>
      </c>
      <c r="O78" s="85">
        <f>N78*0.2</f>
        <v>115.77310800000001</v>
      </c>
      <c r="P78" s="86">
        <f>N78+O78</f>
        <v>694.638648</v>
      </c>
      <c r="Q78" s="85">
        <f>P78*0.18</f>
        <v>125.03495663999999</v>
      </c>
      <c r="R78" s="86">
        <f>P78+Q78</f>
        <v>819.67360464</v>
      </c>
      <c r="S78" s="103"/>
      <c r="T78" s="88"/>
    </row>
    <row r="79" spans="1:27" s="75" customFormat="1" ht="24" customHeight="1">
      <c r="A79" s="99" t="s">
        <v>159</v>
      </c>
      <c r="B79" s="105" t="s">
        <v>160</v>
      </c>
      <c r="C79" s="92" t="s">
        <v>161</v>
      </c>
      <c r="D79" s="90" t="s">
        <v>39</v>
      </c>
      <c r="E79" s="82">
        <v>4</v>
      </c>
      <c r="F79" s="80" t="s">
        <v>133</v>
      </c>
      <c r="G79" s="102">
        <v>0.8</v>
      </c>
      <c r="H79" s="82">
        <v>9313</v>
      </c>
      <c r="I79" s="81">
        <v>56.24</v>
      </c>
      <c r="J79" s="83">
        <v>44.99</v>
      </c>
      <c r="K79" s="77" t="s">
        <v>133</v>
      </c>
      <c r="L79" s="83">
        <v>44.99</v>
      </c>
      <c r="M79" s="85">
        <f>L79*0.934</f>
        <v>42.02066000000001</v>
      </c>
      <c r="N79" s="86">
        <f>L79+M79</f>
        <v>87.01066</v>
      </c>
      <c r="O79" s="85">
        <f>N79*0.2</f>
        <v>17.402132</v>
      </c>
      <c r="P79" s="86">
        <f>N79+O79</f>
        <v>104.412792</v>
      </c>
      <c r="Q79" s="85">
        <f>P79*0.18</f>
        <v>18.79430256</v>
      </c>
      <c r="R79" s="86">
        <f>P79+Q79</f>
        <v>123.20709456</v>
      </c>
      <c r="S79" s="112"/>
      <c r="T79" s="88"/>
      <c r="U79" s="8"/>
      <c r="V79" s="8"/>
      <c r="W79" s="8"/>
      <c r="X79" s="8"/>
      <c r="Y79" s="8"/>
      <c r="Z79" s="8"/>
      <c r="AA79" s="8"/>
    </row>
    <row r="80" spans="1:27" s="75" customFormat="1" ht="24" customHeight="1">
      <c r="A80" s="99" t="s">
        <v>162</v>
      </c>
      <c r="B80" s="105" t="s">
        <v>163</v>
      </c>
      <c r="C80" s="92" t="s">
        <v>164</v>
      </c>
      <c r="D80" s="90" t="s">
        <v>39</v>
      </c>
      <c r="E80" s="82">
        <v>4</v>
      </c>
      <c r="F80" s="80" t="s">
        <v>133</v>
      </c>
      <c r="G80" s="81">
        <v>0.8</v>
      </c>
      <c r="H80" s="82">
        <v>9313</v>
      </c>
      <c r="I80" s="81">
        <v>56.24</v>
      </c>
      <c r="J80" s="83">
        <v>44.99</v>
      </c>
      <c r="K80" s="77" t="s">
        <v>133</v>
      </c>
      <c r="L80" s="83">
        <v>44.99</v>
      </c>
      <c r="M80" s="85">
        <f>L80*0.934</f>
        <v>42.02066000000001</v>
      </c>
      <c r="N80" s="86">
        <f>L80+M80</f>
        <v>87.01066</v>
      </c>
      <c r="O80" s="85">
        <f>N80*0.2</f>
        <v>17.402132</v>
      </c>
      <c r="P80" s="86">
        <f>N80+O80</f>
        <v>104.412792</v>
      </c>
      <c r="Q80" s="85">
        <f>P80*0.18</f>
        <v>18.79430256</v>
      </c>
      <c r="R80" s="86">
        <f>P80+Q80</f>
        <v>123.20709456</v>
      </c>
      <c r="S80" s="112"/>
      <c r="T80" s="88"/>
      <c r="U80" s="8"/>
      <c r="V80" s="8"/>
      <c r="W80" s="8"/>
      <c r="X80" s="8"/>
      <c r="Y80" s="8"/>
      <c r="Z80" s="8"/>
      <c r="AA80" s="8"/>
    </row>
    <row r="81" spans="1:27" s="75" customFormat="1" ht="24" customHeight="1">
      <c r="A81" s="99" t="s">
        <v>165</v>
      </c>
      <c r="B81" s="105" t="s">
        <v>166</v>
      </c>
      <c r="C81" s="92" t="s">
        <v>167</v>
      </c>
      <c r="D81" s="90" t="s">
        <v>39</v>
      </c>
      <c r="E81" s="82">
        <v>4</v>
      </c>
      <c r="F81" s="80" t="s">
        <v>133</v>
      </c>
      <c r="G81" s="81">
        <v>1</v>
      </c>
      <c r="H81" s="82">
        <v>9313</v>
      </c>
      <c r="I81" s="81">
        <v>56.24</v>
      </c>
      <c r="J81" s="83">
        <v>56.24</v>
      </c>
      <c r="K81" s="77" t="s">
        <v>133</v>
      </c>
      <c r="L81" s="83">
        <v>56.24</v>
      </c>
      <c r="M81" s="85">
        <f>L81*0.934</f>
        <v>52.52816000000001</v>
      </c>
      <c r="N81" s="86">
        <f>L81+M81</f>
        <v>108.76816000000001</v>
      </c>
      <c r="O81" s="85">
        <f>N81*0.2</f>
        <v>21.753632000000003</v>
      </c>
      <c r="P81" s="86">
        <f>N81+O81</f>
        <v>130.521792</v>
      </c>
      <c r="Q81" s="85">
        <f>P81*0.18</f>
        <v>23.49392256</v>
      </c>
      <c r="R81" s="86">
        <f>P81+Q81</f>
        <v>154.01571456</v>
      </c>
      <c r="S81" s="112"/>
      <c r="T81" s="88"/>
      <c r="U81" s="8"/>
      <c r="V81" s="8"/>
      <c r="W81" s="8"/>
      <c r="X81" s="8"/>
      <c r="Y81" s="8"/>
      <c r="Z81" s="8"/>
      <c r="AA81" s="8"/>
    </row>
    <row r="82" spans="1:27" s="75" customFormat="1" ht="24" customHeight="1">
      <c r="A82" s="99" t="s">
        <v>168</v>
      </c>
      <c r="B82" s="105" t="s">
        <v>169</v>
      </c>
      <c r="C82" s="92" t="s">
        <v>36</v>
      </c>
      <c r="D82" s="90" t="s">
        <v>39</v>
      </c>
      <c r="E82" s="82">
        <v>4</v>
      </c>
      <c r="F82" s="80" t="s">
        <v>170</v>
      </c>
      <c r="G82" s="81">
        <v>0.39</v>
      </c>
      <c r="H82" s="82">
        <v>9313</v>
      </c>
      <c r="I82" s="81">
        <v>56.24</v>
      </c>
      <c r="J82" s="83">
        <v>21.93</v>
      </c>
      <c r="K82" s="77" t="s">
        <v>170</v>
      </c>
      <c r="L82" s="83">
        <v>21.93</v>
      </c>
      <c r="M82" s="85">
        <f>L82*0.934</f>
        <v>20.48262</v>
      </c>
      <c r="N82" s="86">
        <f>L82+M82</f>
        <v>42.412620000000004</v>
      </c>
      <c r="O82" s="85">
        <f>N82*0.2</f>
        <v>8.482524000000002</v>
      </c>
      <c r="P82" s="86">
        <f>N82+O82</f>
        <v>50.895144</v>
      </c>
      <c r="Q82" s="85">
        <f>P82*0.18</f>
        <v>9.16112592</v>
      </c>
      <c r="R82" s="86">
        <f>P82+Q82</f>
        <v>60.056269920000005</v>
      </c>
      <c r="S82" s="112"/>
      <c r="T82" s="88"/>
      <c r="U82" s="8"/>
      <c r="V82" s="8"/>
      <c r="W82" s="8"/>
      <c r="X82" s="8"/>
      <c r="Y82" s="8"/>
      <c r="Z82" s="8"/>
      <c r="AA82" s="8"/>
    </row>
    <row r="83" spans="1:20" s="8" customFormat="1" ht="51" customHeight="1">
      <c r="A83" s="99" t="s">
        <v>171</v>
      </c>
      <c r="B83" s="100" t="s">
        <v>172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1:20" s="12" customFormat="1" ht="24" customHeight="1">
      <c r="A84" s="99"/>
      <c r="B84" s="101" t="s">
        <v>173</v>
      </c>
      <c r="C84" s="104" t="s">
        <v>36</v>
      </c>
      <c r="D84" s="90" t="s">
        <v>39</v>
      </c>
      <c r="E84" s="82">
        <v>4</v>
      </c>
      <c r="F84" s="80" t="s">
        <v>101</v>
      </c>
      <c r="G84" s="81">
        <v>0.74</v>
      </c>
      <c r="H84" s="82">
        <v>9313</v>
      </c>
      <c r="I84" s="81">
        <v>56.24</v>
      </c>
      <c r="J84" s="83">
        <v>41.62</v>
      </c>
      <c r="K84" s="77" t="s">
        <v>101</v>
      </c>
      <c r="L84" s="83">
        <v>41.62</v>
      </c>
      <c r="M84" s="118">
        <f>L84*0.934</f>
        <v>38.87308</v>
      </c>
      <c r="N84" s="119">
        <f>L84+M84</f>
        <v>80.49307999999999</v>
      </c>
      <c r="O84" s="119">
        <f>N84*0.2</f>
        <v>16.098616</v>
      </c>
      <c r="P84" s="119">
        <f>N84+O84</f>
        <v>96.59169599999998</v>
      </c>
      <c r="Q84" s="119">
        <f>P84*0.18</f>
        <v>17.386505279999998</v>
      </c>
      <c r="R84" s="119">
        <f>P84+Q84</f>
        <v>113.97820127999998</v>
      </c>
      <c r="S84" s="103"/>
      <c r="T84" s="96"/>
    </row>
    <row r="85" spans="1:20" s="12" customFormat="1" ht="24" customHeight="1">
      <c r="A85" s="99"/>
      <c r="B85" s="101" t="s">
        <v>174</v>
      </c>
      <c r="C85" s="104" t="s">
        <v>36</v>
      </c>
      <c r="D85" s="90" t="s">
        <v>39</v>
      </c>
      <c r="E85" s="82">
        <v>4</v>
      </c>
      <c r="F85" s="80" t="s">
        <v>101</v>
      </c>
      <c r="G85" s="81">
        <v>0.77</v>
      </c>
      <c r="H85" s="82">
        <v>9313</v>
      </c>
      <c r="I85" s="81">
        <v>56.24</v>
      </c>
      <c r="J85" s="83">
        <v>43.3</v>
      </c>
      <c r="K85" s="77" t="s">
        <v>101</v>
      </c>
      <c r="L85" s="83">
        <v>43.3</v>
      </c>
      <c r="M85" s="118">
        <f>L85*0.934</f>
        <v>40.4422</v>
      </c>
      <c r="N85" s="119">
        <f>L85+M85</f>
        <v>83.7422</v>
      </c>
      <c r="O85" s="119">
        <f>N85*0.2</f>
        <v>16.74844</v>
      </c>
      <c r="P85" s="119">
        <f>N85+O85</f>
        <v>100.49064</v>
      </c>
      <c r="Q85" s="119">
        <f>P85*0.18</f>
        <v>18.0883152</v>
      </c>
      <c r="R85" s="119">
        <f>P85+Q85</f>
        <v>118.5789552</v>
      </c>
      <c r="S85" s="103"/>
      <c r="T85" s="96"/>
    </row>
    <row r="86" spans="1:20" s="12" customFormat="1" ht="24" customHeight="1">
      <c r="A86" s="99"/>
      <c r="B86" s="101" t="s">
        <v>175</v>
      </c>
      <c r="C86" s="104" t="s">
        <v>36</v>
      </c>
      <c r="D86" s="90" t="s">
        <v>39</v>
      </c>
      <c r="E86" s="82">
        <v>4</v>
      </c>
      <c r="F86" s="80" t="s">
        <v>101</v>
      </c>
      <c r="G86" s="81">
        <v>0.83</v>
      </c>
      <c r="H86" s="82">
        <v>9313</v>
      </c>
      <c r="I86" s="81">
        <v>56.24</v>
      </c>
      <c r="J86" s="83">
        <v>46.68</v>
      </c>
      <c r="K86" s="77" t="s">
        <v>101</v>
      </c>
      <c r="L86" s="83">
        <v>46.68</v>
      </c>
      <c r="M86" s="118">
        <f>L86*0.934</f>
        <v>43.59912</v>
      </c>
      <c r="N86" s="119">
        <f>L86+M86</f>
        <v>90.27912</v>
      </c>
      <c r="O86" s="119">
        <f>N86*0.2</f>
        <v>18.055824</v>
      </c>
      <c r="P86" s="119">
        <f>N86+O86</f>
        <v>108.33494400000001</v>
      </c>
      <c r="Q86" s="119">
        <f>P86*0.18</f>
        <v>19.50028992</v>
      </c>
      <c r="R86" s="119">
        <f>P86+Q86</f>
        <v>127.83523392000001</v>
      </c>
      <c r="S86" s="103"/>
      <c r="T86" s="96"/>
    </row>
    <row r="87" spans="1:20" s="12" customFormat="1" ht="52.5" customHeight="1">
      <c r="A87" s="99" t="s">
        <v>176</v>
      </c>
      <c r="B87" s="100" t="s">
        <v>177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1:27" s="75" customFormat="1" ht="24" customHeight="1">
      <c r="A88" s="99" t="s">
        <v>178</v>
      </c>
      <c r="B88" s="100" t="s">
        <v>179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8"/>
      <c r="V88" s="8"/>
      <c r="W88" s="8"/>
      <c r="X88" s="8"/>
      <c r="Y88" s="8"/>
      <c r="Z88" s="8"/>
      <c r="AA88" s="8"/>
    </row>
    <row r="89" spans="1:20" ht="24" customHeight="1">
      <c r="A89" s="73"/>
      <c r="B89" s="101" t="s">
        <v>180</v>
      </c>
      <c r="C89" s="77" t="s">
        <v>181</v>
      </c>
      <c r="D89" s="90" t="s">
        <v>39</v>
      </c>
      <c r="E89" s="82">
        <v>4</v>
      </c>
      <c r="F89" s="80" t="s">
        <v>182</v>
      </c>
      <c r="G89" s="102">
        <v>2.667</v>
      </c>
      <c r="H89" s="82">
        <v>9313</v>
      </c>
      <c r="I89" s="81">
        <v>56.24</v>
      </c>
      <c r="J89" s="83">
        <v>149.99</v>
      </c>
      <c r="K89" s="77" t="s">
        <v>182</v>
      </c>
      <c r="L89" s="83">
        <v>149.99</v>
      </c>
      <c r="M89" s="118">
        <f aca="true" t="shared" si="6" ref="M89:M147">L89*0.934</f>
        <v>140.09066</v>
      </c>
      <c r="N89" s="119">
        <f>L89+M89</f>
        <v>290.08066</v>
      </c>
      <c r="O89" s="119">
        <f>N89*0.2</f>
        <v>58.016132000000006</v>
      </c>
      <c r="P89" s="119">
        <f>N89+O89</f>
        <v>348.09679200000005</v>
      </c>
      <c r="Q89" s="119">
        <f>P89*0.18</f>
        <v>62.65742256000001</v>
      </c>
      <c r="R89" s="119">
        <f>P89+Q89</f>
        <v>410.75421456000004</v>
      </c>
      <c r="S89" s="103"/>
      <c r="T89" s="96"/>
    </row>
    <row r="90" spans="1:20" ht="24" customHeight="1">
      <c r="A90" s="73"/>
      <c r="B90" s="101" t="s">
        <v>183</v>
      </c>
      <c r="C90" s="77" t="s">
        <v>184</v>
      </c>
      <c r="D90" s="90" t="s">
        <v>39</v>
      </c>
      <c r="E90" s="82">
        <v>4</v>
      </c>
      <c r="F90" s="80" t="s">
        <v>182</v>
      </c>
      <c r="G90" s="102">
        <v>2</v>
      </c>
      <c r="H90" s="82">
        <v>9313</v>
      </c>
      <c r="I90" s="81">
        <v>56.24</v>
      </c>
      <c r="J90" s="83">
        <v>112.48</v>
      </c>
      <c r="K90" s="77" t="s">
        <v>182</v>
      </c>
      <c r="L90" s="83">
        <v>112.48</v>
      </c>
      <c r="M90" s="120">
        <f t="shared" si="6"/>
        <v>105.05632000000001</v>
      </c>
      <c r="N90" s="121">
        <f>L90+M90</f>
        <v>217.53632000000002</v>
      </c>
      <c r="O90" s="121">
        <f>N90*0.2</f>
        <v>43.507264000000006</v>
      </c>
      <c r="P90" s="121">
        <f>N90+O90</f>
        <v>261.043584</v>
      </c>
      <c r="Q90" s="121">
        <f>P90*0.18</f>
        <v>46.98784512</v>
      </c>
      <c r="R90" s="121">
        <f>P90+Q90</f>
        <v>308.03142912</v>
      </c>
      <c r="S90" s="103"/>
      <c r="T90" s="96"/>
    </row>
    <row r="91" spans="1:20" ht="24" customHeight="1">
      <c r="A91" s="99" t="s">
        <v>185</v>
      </c>
      <c r="B91" s="100" t="s">
        <v>186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1:20" ht="24" customHeight="1">
      <c r="A92" s="122"/>
      <c r="B92" s="101" t="s">
        <v>187</v>
      </c>
      <c r="C92" s="77" t="s">
        <v>188</v>
      </c>
      <c r="D92" s="90" t="s">
        <v>39</v>
      </c>
      <c r="E92" s="82">
        <v>4</v>
      </c>
      <c r="F92" s="80" t="s">
        <v>189</v>
      </c>
      <c r="G92" s="102">
        <v>0.81</v>
      </c>
      <c r="H92" s="82">
        <v>9313</v>
      </c>
      <c r="I92" s="81">
        <v>56.24</v>
      </c>
      <c r="J92" s="83">
        <v>45.55</v>
      </c>
      <c r="K92" s="77" t="s">
        <v>189</v>
      </c>
      <c r="L92" s="83">
        <v>45.55</v>
      </c>
      <c r="M92" s="118">
        <f t="shared" si="6"/>
        <v>42.5437</v>
      </c>
      <c r="N92" s="119">
        <f aca="true" t="shared" si="7" ref="N92:N152">L92+M92</f>
        <v>88.0937</v>
      </c>
      <c r="O92" s="119">
        <f aca="true" t="shared" si="8" ref="O92:O152">N92*0.2</f>
        <v>17.61874</v>
      </c>
      <c r="P92" s="119">
        <f aca="true" t="shared" si="9" ref="P92:P152">N92+O92</f>
        <v>105.71244</v>
      </c>
      <c r="Q92" s="119">
        <f aca="true" t="shared" si="10" ref="Q92:Q152">P92*0.18</f>
        <v>19.028239199999998</v>
      </c>
      <c r="R92" s="119">
        <f aca="true" t="shared" si="11" ref="R92:R152">P92+Q92</f>
        <v>124.7406792</v>
      </c>
      <c r="S92" s="93"/>
      <c r="T92" s="123"/>
    </row>
    <row r="93" spans="1:20" ht="24" customHeight="1">
      <c r="A93" s="122"/>
      <c r="B93" s="101" t="s">
        <v>190</v>
      </c>
      <c r="C93" s="77" t="s">
        <v>191</v>
      </c>
      <c r="D93" s="90" t="s">
        <v>39</v>
      </c>
      <c r="E93" s="82">
        <v>4</v>
      </c>
      <c r="F93" s="80" t="s">
        <v>189</v>
      </c>
      <c r="G93" s="102">
        <v>1.03</v>
      </c>
      <c r="H93" s="82">
        <v>9313</v>
      </c>
      <c r="I93" s="81">
        <v>56.24</v>
      </c>
      <c r="J93" s="83">
        <v>57.93</v>
      </c>
      <c r="K93" s="77" t="s">
        <v>189</v>
      </c>
      <c r="L93" s="83">
        <v>57.93</v>
      </c>
      <c r="M93" s="118">
        <f t="shared" si="6"/>
        <v>54.10662</v>
      </c>
      <c r="N93" s="119">
        <f t="shared" si="7"/>
        <v>112.03662</v>
      </c>
      <c r="O93" s="119">
        <f t="shared" si="8"/>
        <v>22.407324000000003</v>
      </c>
      <c r="P93" s="119">
        <f t="shared" si="9"/>
        <v>134.443944</v>
      </c>
      <c r="Q93" s="119">
        <f t="shared" si="10"/>
        <v>24.199909919999996</v>
      </c>
      <c r="R93" s="119">
        <f t="shared" si="11"/>
        <v>158.64385391999997</v>
      </c>
      <c r="S93" s="93"/>
      <c r="T93" s="123"/>
    </row>
    <row r="94" spans="1:20" ht="24" customHeight="1">
      <c r="A94" s="122"/>
      <c r="B94" s="101" t="s">
        <v>192</v>
      </c>
      <c r="C94" s="77" t="s">
        <v>193</v>
      </c>
      <c r="D94" s="90" t="s">
        <v>39</v>
      </c>
      <c r="E94" s="82">
        <v>4</v>
      </c>
      <c r="F94" s="80" t="s">
        <v>189</v>
      </c>
      <c r="G94" s="102">
        <v>1.33</v>
      </c>
      <c r="H94" s="82">
        <v>9313</v>
      </c>
      <c r="I94" s="81">
        <v>56.24</v>
      </c>
      <c r="J94" s="83">
        <v>74.8</v>
      </c>
      <c r="K94" s="77" t="s">
        <v>189</v>
      </c>
      <c r="L94" s="83">
        <v>74.8</v>
      </c>
      <c r="M94" s="118">
        <f t="shared" si="6"/>
        <v>69.8632</v>
      </c>
      <c r="N94" s="119">
        <f t="shared" si="7"/>
        <v>144.66320000000002</v>
      </c>
      <c r="O94" s="119">
        <f t="shared" si="8"/>
        <v>28.932640000000006</v>
      </c>
      <c r="P94" s="119">
        <f t="shared" si="9"/>
        <v>173.59584</v>
      </c>
      <c r="Q94" s="119">
        <f t="shared" si="10"/>
        <v>31.2472512</v>
      </c>
      <c r="R94" s="119">
        <f t="shared" si="11"/>
        <v>204.8430912</v>
      </c>
      <c r="S94" s="93"/>
      <c r="T94" s="123"/>
    </row>
    <row r="95" spans="1:27" s="75" customFormat="1" ht="24" customHeight="1">
      <c r="A95" s="122" t="s">
        <v>194</v>
      </c>
      <c r="B95" s="105" t="s">
        <v>195</v>
      </c>
      <c r="C95" s="77" t="s">
        <v>196</v>
      </c>
      <c r="D95" s="90" t="s">
        <v>39</v>
      </c>
      <c r="E95" s="82">
        <v>4</v>
      </c>
      <c r="F95" s="80" t="s">
        <v>189</v>
      </c>
      <c r="G95" s="102">
        <v>0.333</v>
      </c>
      <c r="H95" s="82">
        <v>9313</v>
      </c>
      <c r="I95" s="81">
        <v>56.24</v>
      </c>
      <c r="J95" s="83">
        <v>18.73</v>
      </c>
      <c r="K95" s="77" t="s">
        <v>189</v>
      </c>
      <c r="L95" s="83">
        <v>18.73</v>
      </c>
      <c r="M95" s="120">
        <f t="shared" si="6"/>
        <v>17.493820000000003</v>
      </c>
      <c r="N95" s="121">
        <f t="shared" si="7"/>
        <v>36.22382</v>
      </c>
      <c r="O95" s="121">
        <f t="shared" si="8"/>
        <v>7.244764000000001</v>
      </c>
      <c r="P95" s="121">
        <f t="shared" si="9"/>
        <v>43.46858400000001</v>
      </c>
      <c r="Q95" s="121">
        <f t="shared" si="10"/>
        <v>7.824345120000001</v>
      </c>
      <c r="R95" s="121">
        <f t="shared" si="11"/>
        <v>51.29292912000001</v>
      </c>
      <c r="S95" s="112"/>
      <c r="T95" s="123"/>
      <c r="U95" s="8"/>
      <c r="V95" s="8"/>
      <c r="W95" s="8"/>
      <c r="X95" s="8"/>
      <c r="Y95" s="8"/>
      <c r="Z95" s="8"/>
      <c r="AA95" s="8"/>
    </row>
    <row r="96" spans="1:27" s="75" customFormat="1" ht="40.5" customHeight="1">
      <c r="A96" s="122" t="s">
        <v>197</v>
      </c>
      <c r="B96" s="107" t="s">
        <v>198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8"/>
      <c r="V96" s="8"/>
      <c r="W96" s="8"/>
      <c r="X96" s="8"/>
      <c r="Y96" s="8"/>
      <c r="Z96" s="8"/>
      <c r="AA96" s="8"/>
    </row>
    <row r="97" spans="1:20" ht="24" customHeight="1">
      <c r="A97" s="122"/>
      <c r="B97" s="101" t="s">
        <v>199</v>
      </c>
      <c r="C97" s="77" t="s">
        <v>36</v>
      </c>
      <c r="D97" s="90" t="s">
        <v>39</v>
      </c>
      <c r="E97" s="82">
        <v>4</v>
      </c>
      <c r="F97" s="80" t="s">
        <v>101</v>
      </c>
      <c r="G97" s="81">
        <v>0.42</v>
      </c>
      <c r="H97" s="82">
        <v>9313</v>
      </c>
      <c r="I97" s="81">
        <v>56.24</v>
      </c>
      <c r="J97" s="83">
        <v>23.62</v>
      </c>
      <c r="K97" s="77" t="s">
        <v>101</v>
      </c>
      <c r="L97" s="83">
        <v>23.62</v>
      </c>
      <c r="M97" s="118">
        <f t="shared" si="6"/>
        <v>22.06108</v>
      </c>
      <c r="N97" s="119">
        <f t="shared" si="7"/>
        <v>45.68108</v>
      </c>
      <c r="O97" s="119">
        <f t="shared" si="8"/>
        <v>9.136216000000001</v>
      </c>
      <c r="P97" s="119">
        <f t="shared" si="9"/>
        <v>54.817296</v>
      </c>
      <c r="Q97" s="119">
        <f t="shared" si="10"/>
        <v>9.86711328</v>
      </c>
      <c r="R97" s="119">
        <f t="shared" si="11"/>
        <v>64.68440928</v>
      </c>
      <c r="S97" s="103"/>
      <c r="T97" s="123"/>
    </row>
    <row r="98" spans="1:20" ht="24" customHeight="1">
      <c r="A98" s="122"/>
      <c r="B98" s="101" t="s">
        <v>200</v>
      </c>
      <c r="C98" s="77" t="s">
        <v>36</v>
      </c>
      <c r="D98" s="90" t="s">
        <v>39</v>
      </c>
      <c r="E98" s="82">
        <v>4</v>
      </c>
      <c r="F98" s="80" t="s">
        <v>101</v>
      </c>
      <c r="G98" s="81">
        <v>0.5800000000000001</v>
      </c>
      <c r="H98" s="82">
        <v>9313</v>
      </c>
      <c r="I98" s="81">
        <v>56.24</v>
      </c>
      <c r="J98" s="83">
        <v>32.62</v>
      </c>
      <c r="K98" s="77" t="s">
        <v>101</v>
      </c>
      <c r="L98" s="83">
        <v>32.62</v>
      </c>
      <c r="M98" s="118">
        <f t="shared" si="6"/>
        <v>30.46708</v>
      </c>
      <c r="N98" s="119">
        <f t="shared" si="7"/>
        <v>63.08708</v>
      </c>
      <c r="O98" s="119">
        <f t="shared" si="8"/>
        <v>12.617416</v>
      </c>
      <c r="P98" s="119">
        <f t="shared" si="9"/>
        <v>75.704496</v>
      </c>
      <c r="Q98" s="119">
        <f t="shared" si="10"/>
        <v>13.62680928</v>
      </c>
      <c r="R98" s="119">
        <f t="shared" si="11"/>
        <v>89.33130528000001</v>
      </c>
      <c r="S98" s="103"/>
      <c r="T98" s="123"/>
    </row>
    <row r="99" spans="1:27" s="75" customFormat="1" ht="24" customHeight="1">
      <c r="A99" s="122" t="s">
        <v>201</v>
      </c>
      <c r="B99" s="105" t="s">
        <v>202</v>
      </c>
      <c r="C99" s="77" t="s">
        <v>36</v>
      </c>
      <c r="D99" s="90" t="s">
        <v>39</v>
      </c>
      <c r="E99" s="82">
        <v>4</v>
      </c>
      <c r="F99" s="80" t="s">
        <v>203</v>
      </c>
      <c r="G99" s="81">
        <v>0.52</v>
      </c>
      <c r="H99" s="82">
        <v>9313</v>
      </c>
      <c r="I99" s="81">
        <v>56.24</v>
      </c>
      <c r="J99" s="83">
        <v>29.24</v>
      </c>
      <c r="K99" s="77" t="s">
        <v>203</v>
      </c>
      <c r="L99" s="83">
        <v>29.24</v>
      </c>
      <c r="M99" s="118">
        <f t="shared" si="6"/>
        <v>27.31016</v>
      </c>
      <c r="N99" s="119">
        <f t="shared" si="7"/>
        <v>56.55016</v>
      </c>
      <c r="O99" s="119">
        <f t="shared" si="8"/>
        <v>11.310032</v>
      </c>
      <c r="P99" s="119">
        <f t="shared" si="9"/>
        <v>67.860192</v>
      </c>
      <c r="Q99" s="119">
        <f t="shared" si="10"/>
        <v>12.21483456</v>
      </c>
      <c r="R99" s="119">
        <f t="shared" si="11"/>
        <v>80.07502656</v>
      </c>
      <c r="S99" s="112"/>
      <c r="T99" s="123"/>
      <c r="U99" s="8"/>
      <c r="V99" s="8"/>
      <c r="W99" s="8"/>
      <c r="X99" s="8"/>
      <c r="Y99" s="8"/>
      <c r="Z99" s="8"/>
      <c r="AA99" s="8"/>
    </row>
    <row r="100" spans="1:27" s="75" customFormat="1" ht="24" customHeight="1">
      <c r="A100" s="122" t="s">
        <v>204</v>
      </c>
      <c r="B100" s="105" t="s">
        <v>205</v>
      </c>
      <c r="C100" s="78" t="s">
        <v>206</v>
      </c>
      <c r="D100" s="90" t="s">
        <v>39</v>
      </c>
      <c r="E100" s="82">
        <v>4</v>
      </c>
      <c r="F100" s="80" t="s">
        <v>207</v>
      </c>
      <c r="G100" s="81">
        <v>0.16</v>
      </c>
      <c r="H100" s="82">
        <v>9313</v>
      </c>
      <c r="I100" s="81">
        <v>56.24</v>
      </c>
      <c r="J100" s="83">
        <v>9</v>
      </c>
      <c r="K100" s="77" t="s">
        <v>207</v>
      </c>
      <c r="L100" s="83">
        <v>9</v>
      </c>
      <c r="M100" s="120">
        <f t="shared" si="6"/>
        <v>8.406</v>
      </c>
      <c r="N100" s="121">
        <f t="shared" si="7"/>
        <v>17.406</v>
      </c>
      <c r="O100" s="121">
        <f t="shared" si="8"/>
        <v>3.4812</v>
      </c>
      <c r="P100" s="121">
        <f t="shared" si="9"/>
        <v>20.8872</v>
      </c>
      <c r="Q100" s="121">
        <f t="shared" si="10"/>
        <v>3.759696</v>
      </c>
      <c r="R100" s="121">
        <f t="shared" si="11"/>
        <v>24.646895999999998</v>
      </c>
      <c r="S100" s="92"/>
      <c r="T100" s="123"/>
      <c r="U100" s="8"/>
      <c r="V100" s="8"/>
      <c r="W100" s="8"/>
      <c r="X100" s="8"/>
      <c r="Y100" s="8"/>
      <c r="Z100" s="8"/>
      <c r="AA100" s="8"/>
    </row>
    <row r="101" spans="1:20" s="12" customFormat="1" ht="36" customHeight="1">
      <c r="A101" s="122" t="s">
        <v>208</v>
      </c>
      <c r="B101" s="107" t="s">
        <v>209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</row>
    <row r="102" spans="1:27" s="75" customFormat="1" ht="24" customHeight="1">
      <c r="A102" s="122" t="s">
        <v>210</v>
      </c>
      <c r="B102" s="105" t="s">
        <v>211</v>
      </c>
      <c r="C102" s="77" t="s">
        <v>212</v>
      </c>
      <c r="D102" s="90" t="s">
        <v>39</v>
      </c>
      <c r="E102" s="82">
        <v>4</v>
      </c>
      <c r="F102" s="80" t="s">
        <v>133</v>
      </c>
      <c r="G102" s="102">
        <v>1.026</v>
      </c>
      <c r="H102" s="82">
        <v>9313</v>
      </c>
      <c r="I102" s="81">
        <v>56.24</v>
      </c>
      <c r="J102" s="83">
        <v>57.7</v>
      </c>
      <c r="K102" s="77" t="s">
        <v>133</v>
      </c>
      <c r="L102" s="83">
        <v>57.7</v>
      </c>
      <c r="M102" s="118">
        <f t="shared" si="6"/>
        <v>53.8918</v>
      </c>
      <c r="N102" s="119">
        <f t="shared" si="7"/>
        <v>111.5918</v>
      </c>
      <c r="O102" s="119">
        <f t="shared" si="8"/>
        <v>22.318360000000002</v>
      </c>
      <c r="P102" s="119">
        <f t="shared" si="9"/>
        <v>133.91016000000002</v>
      </c>
      <c r="Q102" s="119">
        <f t="shared" si="10"/>
        <v>24.103828800000002</v>
      </c>
      <c r="R102" s="119">
        <f t="shared" si="11"/>
        <v>158.01398880000002</v>
      </c>
      <c r="S102" s="103"/>
      <c r="T102" s="124"/>
      <c r="U102" s="8"/>
      <c r="V102" s="8"/>
      <c r="W102" s="8"/>
      <c r="X102" s="8"/>
      <c r="Y102" s="8"/>
      <c r="Z102" s="8"/>
      <c r="AA102" s="8"/>
    </row>
    <row r="103" spans="1:27" s="75" customFormat="1" ht="24" customHeight="1">
      <c r="A103" s="122" t="s">
        <v>213</v>
      </c>
      <c r="B103" s="105" t="s">
        <v>214</v>
      </c>
      <c r="C103" s="77" t="s">
        <v>215</v>
      </c>
      <c r="D103" s="90" t="s">
        <v>39</v>
      </c>
      <c r="E103" s="82">
        <v>4</v>
      </c>
      <c r="F103" s="80" t="s">
        <v>133</v>
      </c>
      <c r="G103" s="81">
        <v>2.93</v>
      </c>
      <c r="H103" s="82">
        <v>9313</v>
      </c>
      <c r="I103" s="81">
        <v>56.24</v>
      </c>
      <c r="J103" s="83">
        <v>164.78</v>
      </c>
      <c r="K103" s="77" t="s">
        <v>133</v>
      </c>
      <c r="L103" s="83">
        <v>164.78</v>
      </c>
      <c r="M103" s="120">
        <f t="shared" si="6"/>
        <v>153.90452000000002</v>
      </c>
      <c r="N103" s="121">
        <f t="shared" si="7"/>
        <v>318.68452</v>
      </c>
      <c r="O103" s="121">
        <f t="shared" si="8"/>
        <v>63.73690400000001</v>
      </c>
      <c r="P103" s="121">
        <f t="shared" si="9"/>
        <v>382.421424</v>
      </c>
      <c r="Q103" s="121">
        <f t="shared" si="10"/>
        <v>68.83585632</v>
      </c>
      <c r="R103" s="121">
        <f t="shared" si="11"/>
        <v>451.25728032</v>
      </c>
      <c r="S103" s="103"/>
      <c r="T103" s="124"/>
      <c r="U103" s="8"/>
      <c r="V103" s="8"/>
      <c r="W103" s="8"/>
      <c r="X103" s="8"/>
      <c r="Y103" s="8"/>
      <c r="Z103" s="8"/>
      <c r="AA103" s="8"/>
    </row>
    <row r="104" spans="1:20" ht="39.75" customHeight="1">
      <c r="A104" s="122" t="s">
        <v>216</v>
      </c>
      <c r="B104" s="107" t="s">
        <v>217</v>
      </c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93"/>
      <c r="T104" s="125"/>
    </row>
    <row r="105" spans="1:20" ht="24" customHeight="1">
      <c r="A105" s="126" t="s">
        <v>218</v>
      </c>
      <c r="B105" s="107" t="s">
        <v>219</v>
      </c>
      <c r="C105" s="92" t="s">
        <v>220</v>
      </c>
      <c r="D105" s="115"/>
      <c r="E105" s="82"/>
      <c r="F105" s="77"/>
      <c r="G105" s="81"/>
      <c r="H105" s="82"/>
      <c r="I105" s="82"/>
      <c r="J105" s="83"/>
      <c r="K105" s="84"/>
      <c r="L105" s="83"/>
      <c r="M105" s="118"/>
      <c r="N105" s="119"/>
      <c r="O105" s="119"/>
      <c r="P105" s="119"/>
      <c r="Q105" s="119"/>
      <c r="R105" s="119"/>
      <c r="S105" s="93"/>
      <c r="T105" s="124"/>
    </row>
    <row r="106" spans="1:20" ht="24" customHeight="1">
      <c r="A106" s="127"/>
      <c r="B106" s="128" t="s">
        <v>221</v>
      </c>
      <c r="C106" s="77" t="s">
        <v>222</v>
      </c>
      <c r="D106" s="90" t="s">
        <v>39</v>
      </c>
      <c r="E106" s="82">
        <v>4</v>
      </c>
      <c r="F106" s="80" t="s">
        <v>223</v>
      </c>
      <c r="G106" s="102">
        <v>3.219</v>
      </c>
      <c r="H106" s="82">
        <v>9313</v>
      </c>
      <c r="I106" s="81">
        <v>56.24</v>
      </c>
      <c r="J106" s="83">
        <v>181.04</v>
      </c>
      <c r="K106" s="77" t="s">
        <v>223</v>
      </c>
      <c r="L106" s="83">
        <v>181.04</v>
      </c>
      <c r="M106" s="118">
        <f t="shared" si="6"/>
        <v>169.09136</v>
      </c>
      <c r="N106" s="119">
        <f t="shared" si="7"/>
        <v>350.13136</v>
      </c>
      <c r="O106" s="119">
        <f t="shared" si="8"/>
        <v>70.02627199999999</v>
      </c>
      <c r="P106" s="119">
        <f t="shared" si="9"/>
        <v>420.157632</v>
      </c>
      <c r="Q106" s="119">
        <f t="shared" si="10"/>
        <v>75.62837375999999</v>
      </c>
      <c r="R106" s="119">
        <f t="shared" si="11"/>
        <v>495.78600575999997</v>
      </c>
      <c r="S106" s="93"/>
      <c r="T106" s="124"/>
    </row>
    <row r="107" spans="1:20" ht="24" customHeight="1">
      <c r="A107" s="126"/>
      <c r="B107" s="128" t="s">
        <v>224</v>
      </c>
      <c r="C107" s="77" t="s">
        <v>225</v>
      </c>
      <c r="D107" s="90" t="s">
        <v>39</v>
      </c>
      <c r="E107" s="82">
        <v>4</v>
      </c>
      <c r="F107" s="80" t="s">
        <v>223</v>
      </c>
      <c r="G107" s="102">
        <v>2.165</v>
      </c>
      <c r="H107" s="82">
        <v>9313</v>
      </c>
      <c r="I107" s="81">
        <v>56.24</v>
      </c>
      <c r="J107" s="83">
        <v>121.76</v>
      </c>
      <c r="K107" s="77" t="s">
        <v>223</v>
      </c>
      <c r="L107" s="83">
        <v>121.76</v>
      </c>
      <c r="M107" s="118">
        <f t="shared" si="6"/>
        <v>113.72384000000001</v>
      </c>
      <c r="N107" s="119">
        <f t="shared" si="7"/>
        <v>235.48384000000001</v>
      </c>
      <c r="O107" s="119">
        <f t="shared" si="8"/>
        <v>47.096768000000004</v>
      </c>
      <c r="P107" s="119">
        <f t="shared" si="9"/>
        <v>282.58060800000004</v>
      </c>
      <c r="Q107" s="119">
        <f t="shared" si="10"/>
        <v>50.864509440000006</v>
      </c>
      <c r="R107" s="119">
        <f t="shared" si="11"/>
        <v>333.44511744000005</v>
      </c>
      <c r="S107" s="93"/>
      <c r="T107" s="124"/>
    </row>
    <row r="108" spans="1:20" ht="24" customHeight="1">
      <c r="A108" s="126"/>
      <c r="B108" s="128" t="s">
        <v>226</v>
      </c>
      <c r="C108" s="77" t="s">
        <v>227</v>
      </c>
      <c r="D108" s="90" t="s">
        <v>39</v>
      </c>
      <c r="E108" s="82">
        <v>4</v>
      </c>
      <c r="F108" s="80" t="s">
        <v>223</v>
      </c>
      <c r="G108" s="102">
        <v>1.804</v>
      </c>
      <c r="H108" s="82">
        <v>9313</v>
      </c>
      <c r="I108" s="81">
        <v>56.24</v>
      </c>
      <c r="J108" s="83">
        <v>101.46</v>
      </c>
      <c r="K108" s="77" t="s">
        <v>223</v>
      </c>
      <c r="L108" s="83">
        <v>101.46</v>
      </c>
      <c r="M108" s="118">
        <f t="shared" si="6"/>
        <v>94.76364</v>
      </c>
      <c r="N108" s="119">
        <f t="shared" si="7"/>
        <v>196.22364</v>
      </c>
      <c r="O108" s="119">
        <f t="shared" si="8"/>
        <v>39.244728</v>
      </c>
      <c r="P108" s="119">
        <f t="shared" si="9"/>
        <v>235.468368</v>
      </c>
      <c r="Q108" s="119">
        <f t="shared" si="10"/>
        <v>42.38430624</v>
      </c>
      <c r="R108" s="119">
        <f t="shared" si="11"/>
        <v>277.85267424</v>
      </c>
      <c r="S108" s="93"/>
      <c r="T108" s="124"/>
    </row>
    <row r="109" spans="1:20" s="13" customFormat="1" ht="24" customHeight="1">
      <c r="A109" s="126" t="s">
        <v>228</v>
      </c>
      <c r="B109" s="107" t="s">
        <v>229</v>
      </c>
      <c r="C109" s="92" t="s">
        <v>220</v>
      </c>
      <c r="D109" s="90"/>
      <c r="E109" s="82"/>
      <c r="F109" s="81"/>
      <c r="G109" s="102"/>
      <c r="H109" s="129"/>
      <c r="I109" s="81"/>
      <c r="J109" s="83"/>
      <c r="K109" s="77"/>
      <c r="L109" s="83"/>
      <c r="M109" s="118"/>
      <c r="N109" s="119"/>
      <c r="O109" s="119"/>
      <c r="P109" s="119"/>
      <c r="Q109" s="119"/>
      <c r="R109" s="119"/>
      <c r="S109" s="130"/>
      <c r="T109" s="131"/>
    </row>
    <row r="110" spans="1:20" s="13" customFormat="1" ht="24" customHeight="1">
      <c r="A110" s="126"/>
      <c r="B110" s="101" t="s">
        <v>230</v>
      </c>
      <c r="C110" s="77" t="s">
        <v>231</v>
      </c>
      <c r="D110" s="90" t="s">
        <v>39</v>
      </c>
      <c r="E110" s="82">
        <v>4</v>
      </c>
      <c r="F110" s="80" t="s">
        <v>232</v>
      </c>
      <c r="G110" s="102">
        <v>2.165</v>
      </c>
      <c r="H110" s="82">
        <v>9313</v>
      </c>
      <c r="I110" s="81">
        <v>56.24</v>
      </c>
      <c r="J110" s="83">
        <v>121.76</v>
      </c>
      <c r="K110" s="77" t="s">
        <v>232</v>
      </c>
      <c r="L110" s="83">
        <v>121.76</v>
      </c>
      <c r="M110" s="118">
        <f t="shared" si="6"/>
        <v>113.72384000000001</v>
      </c>
      <c r="N110" s="119">
        <f t="shared" si="7"/>
        <v>235.48384000000001</v>
      </c>
      <c r="O110" s="119">
        <f t="shared" si="8"/>
        <v>47.096768000000004</v>
      </c>
      <c r="P110" s="119">
        <f t="shared" si="9"/>
        <v>282.58060800000004</v>
      </c>
      <c r="Q110" s="119">
        <f t="shared" si="10"/>
        <v>50.864509440000006</v>
      </c>
      <c r="R110" s="119">
        <f t="shared" si="11"/>
        <v>333.44511744000005</v>
      </c>
      <c r="S110" s="130"/>
      <c r="T110" s="131"/>
    </row>
    <row r="111" spans="1:20" s="13" customFormat="1" ht="36.75" customHeight="1">
      <c r="A111" s="132" t="s">
        <v>233</v>
      </c>
      <c r="B111" s="107" t="s">
        <v>234</v>
      </c>
      <c r="C111" s="77" t="s">
        <v>235</v>
      </c>
      <c r="D111" s="90" t="s">
        <v>39</v>
      </c>
      <c r="E111" s="82">
        <v>4</v>
      </c>
      <c r="F111" s="80" t="s">
        <v>236</v>
      </c>
      <c r="G111" s="82">
        <v>2.48</v>
      </c>
      <c r="H111" s="82">
        <v>9313</v>
      </c>
      <c r="I111" s="81">
        <v>56.24</v>
      </c>
      <c r="J111" s="83">
        <v>139.48</v>
      </c>
      <c r="K111" s="77" t="s">
        <v>236</v>
      </c>
      <c r="L111" s="83">
        <v>139.48</v>
      </c>
      <c r="M111" s="118">
        <f t="shared" si="6"/>
        <v>130.27432</v>
      </c>
      <c r="N111" s="119">
        <f t="shared" si="7"/>
        <v>269.75432</v>
      </c>
      <c r="O111" s="119">
        <f t="shared" si="8"/>
        <v>53.950864</v>
      </c>
      <c r="P111" s="119">
        <f t="shared" si="9"/>
        <v>323.70518400000003</v>
      </c>
      <c r="Q111" s="119">
        <f t="shared" si="10"/>
        <v>58.266933120000004</v>
      </c>
      <c r="R111" s="119">
        <f t="shared" si="11"/>
        <v>381.97211712</v>
      </c>
      <c r="S111" s="130"/>
      <c r="T111" s="131"/>
    </row>
    <row r="112" spans="1:20" s="75" customFormat="1" ht="24" customHeight="1">
      <c r="A112" s="126" t="s">
        <v>237</v>
      </c>
      <c r="B112" s="107" t="s">
        <v>238</v>
      </c>
      <c r="C112" s="77" t="s">
        <v>239</v>
      </c>
      <c r="D112" s="90" t="s">
        <v>39</v>
      </c>
      <c r="E112" s="82">
        <v>4</v>
      </c>
      <c r="F112" s="80" t="s">
        <v>182</v>
      </c>
      <c r="G112" s="82">
        <v>0.7</v>
      </c>
      <c r="H112" s="82">
        <v>9313</v>
      </c>
      <c r="I112" s="81">
        <v>56.24</v>
      </c>
      <c r="J112" s="83">
        <v>39.37</v>
      </c>
      <c r="K112" s="77" t="s">
        <v>182</v>
      </c>
      <c r="L112" s="83">
        <v>39.37</v>
      </c>
      <c r="M112" s="118">
        <f t="shared" si="6"/>
        <v>36.77158</v>
      </c>
      <c r="N112" s="119">
        <f t="shared" si="7"/>
        <v>76.14158</v>
      </c>
      <c r="O112" s="119">
        <f t="shared" si="8"/>
        <v>15.228316000000001</v>
      </c>
      <c r="P112" s="119">
        <f t="shared" si="9"/>
        <v>91.36989600000001</v>
      </c>
      <c r="Q112" s="119">
        <f t="shared" si="10"/>
        <v>16.44658128</v>
      </c>
      <c r="R112" s="119">
        <f t="shared" si="11"/>
        <v>107.81647728000002</v>
      </c>
      <c r="S112" s="133"/>
      <c r="T112" s="134"/>
    </row>
    <row r="113" spans="1:20" s="75" customFormat="1" ht="24" customHeight="1">
      <c r="A113" s="135" t="s">
        <v>240</v>
      </c>
      <c r="B113" s="107" t="s">
        <v>241</v>
      </c>
      <c r="C113" s="77" t="s">
        <v>242</v>
      </c>
      <c r="D113" s="90" t="s">
        <v>39</v>
      </c>
      <c r="E113" s="82">
        <v>4</v>
      </c>
      <c r="F113" s="77"/>
      <c r="G113" s="134"/>
      <c r="H113" s="82"/>
      <c r="I113" s="81"/>
      <c r="J113" s="83"/>
      <c r="K113" s="77"/>
      <c r="L113" s="83"/>
      <c r="M113" s="118"/>
      <c r="N113" s="119"/>
      <c r="O113" s="119"/>
      <c r="P113" s="119"/>
      <c r="Q113" s="119"/>
      <c r="R113" s="119"/>
      <c r="S113" s="136"/>
      <c r="T113" s="134"/>
    </row>
    <row r="114" spans="1:20" s="13" customFormat="1" ht="24" customHeight="1">
      <c r="A114" s="126"/>
      <c r="B114" s="101" t="s">
        <v>243</v>
      </c>
      <c r="C114" s="77" t="s">
        <v>244</v>
      </c>
      <c r="D114" s="90" t="s">
        <v>39</v>
      </c>
      <c r="E114" s="82">
        <v>4</v>
      </c>
      <c r="F114" s="80" t="s">
        <v>245</v>
      </c>
      <c r="G114" s="79">
        <v>2.464</v>
      </c>
      <c r="H114" s="82">
        <v>9313</v>
      </c>
      <c r="I114" s="81">
        <v>56.24</v>
      </c>
      <c r="J114" s="83">
        <v>138.58</v>
      </c>
      <c r="K114" s="77" t="s">
        <v>245</v>
      </c>
      <c r="L114" s="83">
        <v>138.58</v>
      </c>
      <c r="M114" s="118">
        <f t="shared" si="6"/>
        <v>129.43372000000002</v>
      </c>
      <c r="N114" s="119">
        <f t="shared" si="7"/>
        <v>268.01372000000003</v>
      </c>
      <c r="O114" s="119">
        <f t="shared" si="8"/>
        <v>53.60274400000001</v>
      </c>
      <c r="P114" s="119">
        <f t="shared" si="9"/>
        <v>321.61646400000006</v>
      </c>
      <c r="Q114" s="119">
        <f t="shared" si="10"/>
        <v>57.89096352000001</v>
      </c>
      <c r="R114" s="119">
        <f t="shared" si="11"/>
        <v>379.5074275200001</v>
      </c>
      <c r="S114" s="137"/>
      <c r="T114" s="131"/>
    </row>
    <row r="115" spans="1:20" s="13" customFormat="1" ht="24" customHeight="1">
      <c r="A115" s="126"/>
      <c r="B115" s="101" t="s">
        <v>246</v>
      </c>
      <c r="C115" s="77" t="s">
        <v>247</v>
      </c>
      <c r="D115" s="90" t="s">
        <v>39</v>
      </c>
      <c r="E115" s="82">
        <v>4</v>
      </c>
      <c r="F115" s="80" t="s">
        <v>245</v>
      </c>
      <c r="G115" s="82">
        <v>3.097</v>
      </c>
      <c r="H115" s="82">
        <v>9313</v>
      </c>
      <c r="I115" s="81">
        <v>56.24</v>
      </c>
      <c r="J115" s="83">
        <v>174.18</v>
      </c>
      <c r="K115" s="77" t="s">
        <v>245</v>
      </c>
      <c r="L115" s="83">
        <v>174.18</v>
      </c>
      <c r="M115" s="118">
        <f t="shared" si="6"/>
        <v>162.68412</v>
      </c>
      <c r="N115" s="119">
        <f t="shared" si="7"/>
        <v>336.86412</v>
      </c>
      <c r="O115" s="119">
        <f t="shared" si="8"/>
        <v>67.37282400000001</v>
      </c>
      <c r="P115" s="119">
        <f t="shared" si="9"/>
        <v>404.236944</v>
      </c>
      <c r="Q115" s="119">
        <f t="shared" si="10"/>
        <v>72.76264992</v>
      </c>
      <c r="R115" s="119">
        <f t="shared" si="11"/>
        <v>476.99959392</v>
      </c>
      <c r="S115" s="137"/>
      <c r="T115" s="131"/>
    </row>
    <row r="116" spans="1:20" s="13" customFormat="1" ht="24" customHeight="1">
      <c r="A116" s="126"/>
      <c r="B116" s="101" t="s">
        <v>248</v>
      </c>
      <c r="C116" s="77" t="s">
        <v>249</v>
      </c>
      <c r="D116" s="90" t="s">
        <v>39</v>
      </c>
      <c r="E116" s="82">
        <v>4</v>
      </c>
      <c r="F116" s="80" t="s">
        <v>245</v>
      </c>
      <c r="G116" s="82">
        <v>2.218</v>
      </c>
      <c r="H116" s="82">
        <v>9313</v>
      </c>
      <c r="I116" s="81">
        <v>56.24</v>
      </c>
      <c r="J116" s="83">
        <v>124.74</v>
      </c>
      <c r="K116" s="77" t="s">
        <v>245</v>
      </c>
      <c r="L116" s="83">
        <v>124.74</v>
      </c>
      <c r="M116" s="118">
        <f t="shared" si="6"/>
        <v>116.50716</v>
      </c>
      <c r="N116" s="119">
        <f t="shared" si="7"/>
        <v>241.24716</v>
      </c>
      <c r="O116" s="119">
        <f t="shared" si="8"/>
        <v>48.249432000000006</v>
      </c>
      <c r="P116" s="119">
        <f t="shared" si="9"/>
        <v>289.496592</v>
      </c>
      <c r="Q116" s="119">
        <f t="shared" si="10"/>
        <v>52.109386560000004</v>
      </c>
      <c r="R116" s="119">
        <f t="shared" si="11"/>
        <v>341.60597856000004</v>
      </c>
      <c r="S116" s="137"/>
      <c r="T116" s="131"/>
    </row>
    <row r="117" spans="1:20" s="13" customFormat="1" ht="24" customHeight="1">
      <c r="A117" s="138" t="s">
        <v>250</v>
      </c>
      <c r="B117" s="107" t="s">
        <v>251</v>
      </c>
      <c r="C117" s="77" t="s">
        <v>252</v>
      </c>
      <c r="D117" s="90"/>
      <c r="E117" s="82"/>
      <c r="F117" s="81"/>
      <c r="G117" s="82"/>
      <c r="H117" s="82"/>
      <c r="I117" s="81"/>
      <c r="J117" s="83"/>
      <c r="K117" s="81"/>
      <c r="L117" s="83"/>
      <c r="M117" s="118"/>
      <c r="N117" s="119"/>
      <c r="O117" s="119"/>
      <c r="P117" s="119"/>
      <c r="Q117" s="119"/>
      <c r="R117" s="119"/>
      <c r="S117" s="137"/>
      <c r="T117" s="131"/>
    </row>
    <row r="118" spans="1:20" s="13" customFormat="1" ht="24" customHeight="1">
      <c r="A118" s="138"/>
      <c r="B118" s="101" t="s">
        <v>253</v>
      </c>
      <c r="C118" s="77" t="s">
        <v>254</v>
      </c>
      <c r="D118" s="90" t="s">
        <v>39</v>
      </c>
      <c r="E118" s="82">
        <v>4</v>
      </c>
      <c r="F118" s="80" t="s">
        <v>133</v>
      </c>
      <c r="G118" s="82">
        <v>0.899</v>
      </c>
      <c r="H118" s="82">
        <v>9313</v>
      </c>
      <c r="I118" s="81">
        <v>56.24</v>
      </c>
      <c r="J118" s="83">
        <v>50.56</v>
      </c>
      <c r="K118" s="77" t="s">
        <v>133</v>
      </c>
      <c r="L118" s="83">
        <v>50.56</v>
      </c>
      <c r="M118" s="118">
        <f t="shared" si="6"/>
        <v>47.223040000000005</v>
      </c>
      <c r="N118" s="119">
        <f t="shared" si="7"/>
        <v>97.78304</v>
      </c>
      <c r="O118" s="119">
        <f t="shared" si="8"/>
        <v>19.556608</v>
      </c>
      <c r="P118" s="119">
        <f t="shared" si="9"/>
        <v>117.339648</v>
      </c>
      <c r="Q118" s="119">
        <f t="shared" si="10"/>
        <v>21.12113664</v>
      </c>
      <c r="R118" s="119">
        <f t="shared" si="11"/>
        <v>138.46078463999999</v>
      </c>
      <c r="S118" s="137"/>
      <c r="T118" s="131"/>
    </row>
    <row r="119" spans="1:20" s="13" customFormat="1" ht="24" customHeight="1">
      <c r="A119" s="138"/>
      <c r="B119" s="101" t="s">
        <v>255</v>
      </c>
      <c r="C119" s="77" t="s">
        <v>256</v>
      </c>
      <c r="D119" s="90" t="s">
        <v>39</v>
      </c>
      <c r="E119" s="82">
        <v>4</v>
      </c>
      <c r="F119" s="80" t="s">
        <v>133</v>
      </c>
      <c r="G119" s="82">
        <v>1.732</v>
      </c>
      <c r="H119" s="82">
        <v>9313</v>
      </c>
      <c r="I119" s="81">
        <v>56.24</v>
      </c>
      <c r="J119" s="83">
        <v>97.41</v>
      </c>
      <c r="K119" s="77" t="s">
        <v>133</v>
      </c>
      <c r="L119" s="83">
        <v>97.41</v>
      </c>
      <c r="M119" s="118">
        <f t="shared" si="6"/>
        <v>90.98094</v>
      </c>
      <c r="N119" s="119">
        <f t="shared" si="7"/>
        <v>188.39094</v>
      </c>
      <c r="O119" s="119">
        <f t="shared" si="8"/>
        <v>37.678188</v>
      </c>
      <c r="P119" s="119">
        <f t="shared" si="9"/>
        <v>226.069128</v>
      </c>
      <c r="Q119" s="119">
        <f t="shared" si="10"/>
        <v>40.69244304</v>
      </c>
      <c r="R119" s="119">
        <f t="shared" si="11"/>
        <v>266.76157104000004</v>
      </c>
      <c r="S119" s="137"/>
      <c r="T119" s="131"/>
    </row>
    <row r="120" spans="1:20" s="13" customFormat="1" ht="24" customHeight="1">
      <c r="A120" s="138"/>
      <c r="B120" s="101" t="s">
        <v>257</v>
      </c>
      <c r="C120" s="77" t="s">
        <v>258</v>
      </c>
      <c r="D120" s="90" t="s">
        <v>39</v>
      </c>
      <c r="E120" s="82">
        <v>4</v>
      </c>
      <c r="F120" s="80" t="s">
        <v>133</v>
      </c>
      <c r="G120" s="82">
        <v>2.531</v>
      </c>
      <c r="H120" s="82">
        <v>9313</v>
      </c>
      <c r="I120" s="81">
        <v>56.24</v>
      </c>
      <c r="J120" s="83">
        <v>142.34</v>
      </c>
      <c r="K120" s="77" t="s">
        <v>133</v>
      </c>
      <c r="L120" s="83">
        <v>142.34</v>
      </c>
      <c r="M120" s="120">
        <f t="shared" si="6"/>
        <v>132.94556</v>
      </c>
      <c r="N120" s="121">
        <f t="shared" si="7"/>
        <v>275.28556000000003</v>
      </c>
      <c r="O120" s="121">
        <f t="shared" si="8"/>
        <v>55.05711200000001</v>
      </c>
      <c r="P120" s="121">
        <f t="shared" si="9"/>
        <v>330.34267200000005</v>
      </c>
      <c r="Q120" s="121">
        <f t="shared" si="10"/>
        <v>59.46168096000001</v>
      </c>
      <c r="R120" s="121">
        <f t="shared" si="11"/>
        <v>389.8043529600001</v>
      </c>
      <c r="S120" s="137"/>
      <c r="T120" s="131"/>
    </row>
    <row r="121" spans="1:20" s="8" customFormat="1" ht="24" customHeight="1">
      <c r="A121" s="126" t="s">
        <v>259</v>
      </c>
      <c r="B121" s="107" t="s">
        <v>260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</row>
    <row r="122" spans="1:20" s="13" customFormat="1" ht="24" customHeight="1">
      <c r="A122" s="126"/>
      <c r="B122" s="128" t="s">
        <v>261</v>
      </c>
      <c r="C122" s="77"/>
      <c r="D122" s="93"/>
      <c r="E122" s="82"/>
      <c r="F122" s="139"/>
      <c r="G122" s="82"/>
      <c r="H122" s="93"/>
      <c r="I122" s="81"/>
      <c r="J122" s="81"/>
      <c r="K122" s="81"/>
      <c r="L122" s="93"/>
      <c r="M122" s="118"/>
      <c r="N122" s="119"/>
      <c r="O122" s="119"/>
      <c r="P122" s="119"/>
      <c r="Q122" s="119"/>
      <c r="R122" s="119"/>
      <c r="S122" s="140"/>
      <c r="T122" s="131"/>
    </row>
    <row r="123" spans="1:20" s="13" customFormat="1" ht="24" customHeight="1">
      <c r="A123" s="126"/>
      <c r="B123" s="101" t="s">
        <v>262</v>
      </c>
      <c r="C123" s="77" t="s">
        <v>263</v>
      </c>
      <c r="D123" s="90" t="s">
        <v>39</v>
      </c>
      <c r="E123" s="82">
        <v>4</v>
      </c>
      <c r="F123" s="80" t="s">
        <v>264</v>
      </c>
      <c r="G123" s="82">
        <v>7.57</v>
      </c>
      <c r="H123" s="82">
        <v>9313</v>
      </c>
      <c r="I123" s="81">
        <v>56.24</v>
      </c>
      <c r="J123" s="83">
        <v>425.74</v>
      </c>
      <c r="K123" s="77" t="s">
        <v>264</v>
      </c>
      <c r="L123" s="83">
        <v>425.74</v>
      </c>
      <c r="M123" s="118">
        <f t="shared" si="6"/>
        <v>397.64116</v>
      </c>
      <c r="N123" s="119">
        <f t="shared" si="7"/>
        <v>823.38116</v>
      </c>
      <c r="O123" s="119">
        <f t="shared" si="8"/>
        <v>164.67623200000003</v>
      </c>
      <c r="P123" s="119">
        <f t="shared" si="9"/>
        <v>988.057392</v>
      </c>
      <c r="Q123" s="119">
        <f t="shared" si="10"/>
        <v>177.85033056</v>
      </c>
      <c r="R123" s="119">
        <f t="shared" si="11"/>
        <v>1165.9077225600001</v>
      </c>
      <c r="S123" s="140"/>
      <c r="T123" s="131"/>
    </row>
    <row r="124" spans="1:20" s="13" customFormat="1" ht="24" customHeight="1">
      <c r="A124" s="126"/>
      <c r="B124" s="101" t="s">
        <v>265</v>
      </c>
      <c r="C124" s="77" t="s">
        <v>266</v>
      </c>
      <c r="D124" s="90" t="s">
        <v>39</v>
      </c>
      <c r="E124" s="82">
        <v>4</v>
      </c>
      <c r="F124" s="80" t="s">
        <v>267</v>
      </c>
      <c r="G124" s="82">
        <v>6.56</v>
      </c>
      <c r="H124" s="82">
        <v>9313</v>
      </c>
      <c r="I124" s="81">
        <v>56.24</v>
      </c>
      <c r="J124" s="83">
        <v>368.93</v>
      </c>
      <c r="K124" s="77" t="s">
        <v>267</v>
      </c>
      <c r="L124" s="83">
        <v>368.93</v>
      </c>
      <c r="M124" s="118">
        <f t="shared" si="6"/>
        <v>344.58062</v>
      </c>
      <c r="N124" s="119">
        <f t="shared" si="7"/>
        <v>713.51062</v>
      </c>
      <c r="O124" s="119">
        <f t="shared" si="8"/>
        <v>142.702124</v>
      </c>
      <c r="P124" s="119">
        <f t="shared" si="9"/>
        <v>856.212744</v>
      </c>
      <c r="Q124" s="119">
        <f t="shared" si="10"/>
        <v>154.11829392</v>
      </c>
      <c r="R124" s="119">
        <f t="shared" si="11"/>
        <v>1010.3310379200001</v>
      </c>
      <c r="S124" s="140"/>
      <c r="T124" s="131"/>
    </row>
    <row r="125" spans="1:20" s="13" customFormat="1" ht="24" customHeight="1">
      <c r="A125" s="132"/>
      <c r="B125" s="128" t="s">
        <v>268</v>
      </c>
      <c r="C125" s="77" t="s">
        <v>269</v>
      </c>
      <c r="D125" s="90" t="s">
        <v>39</v>
      </c>
      <c r="E125" s="82">
        <v>4</v>
      </c>
      <c r="F125" s="80" t="s">
        <v>270</v>
      </c>
      <c r="G125" s="82">
        <v>9.657</v>
      </c>
      <c r="H125" s="82">
        <v>9313</v>
      </c>
      <c r="I125" s="81">
        <v>56.24</v>
      </c>
      <c r="J125" s="83">
        <v>543.11</v>
      </c>
      <c r="K125" s="77" t="s">
        <v>270</v>
      </c>
      <c r="L125" s="83">
        <v>543.11</v>
      </c>
      <c r="M125" s="118">
        <f t="shared" si="6"/>
        <v>507.26474</v>
      </c>
      <c r="N125" s="119">
        <f t="shared" si="7"/>
        <v>1050.37474</v>
      </c>
      <c r="O125" s="119">
        <f t="shared" si="8"/>
        <v>210.074948</v>
      </c>
      <c r="P125" s="119">
        <f t="shared" si="9"/>
        <v>1260.449688</v>
      </c>
      <c r="Q125" s="119">
        <f t="shared" si="10"/>
        <v>226.88094384</v>
      </c>
      <c r="R125" s="119">
        <f t="shared" si="11"/>
        <v>1487.33063184</v>
      </c>
      <c r="S125" s="140"/>
      <c r="T125" s="131"/>
    </row>
    <row r="126" spans="1:20" s="8" customFormat="1" ht="40.5" customHeight="1">
      <c r="A126" s="126" t="s">
        <v>271</v>
      </c>
      <c r="B126" s="107" t="s">
        <v>272</v>
      </c>
      <c r="C126" s="92" t="s">
        <v>273</v>
      </c>
      <c r="D126" s="90" t="s">
        <v>39</v>
      </c>
      <c r="E126" s="82">
        <v>4</v>
      </c>
      <c r="F126" s="80" t="s">
        <v>274</v>
      </c>
      <c r="G126" s="102">
        <v>2.027</v>
      </c>
      <c r="H126" s="82">
        <v>9313</v>
      </c>
      <c r="I126" s="81">
        <v>56.24</v>
      </c>
      <c r="J126" s="83">
        <v>114</v>
      </c>
      <c r="K126" s="77" t="s">
        <v>274</v>
      </c>
      <c r="L126" s="83">
        <v>114</v>
      </c>
      <c r="M126" s="118">
        <f t="shared" si="6"/>
        <v>106.476</v>
      </c>
      <c r="N126" s="119">
        <f t="shared" si="7"/>
        <v>220.476</v>
      </c>
      <c r="O126" s="119">
        <f t="shared" si="8"/>
        <v>44.095200000000006</v>
      </c>
      <c r="P126" s="119">
        <f t="shared" si="9"/>
        <v>264.5712</v>
      </c>
      <c r="Q126" s="119">
        <f t="shared" si="10"/>
        <v>47.62281599999999</v>
      </c>
      <c r="R126" s="119">
        <f t="shared" si="11"/>
        <v>312.194016</v>
      </c>
      <c r="S126" s="113"/>
      <c r="T126" s="123"/>
    </row>
    <row r="127" spans="1:27" s="75" customFormat="1" ht="49.5" customHeight="1">
      <c r="A127" s="126" t="s">
        <v>275</v>
      </c>
      <c r="B127" s="107" t="s">
        <v>276</v>
      </c>
      <c r="C127" s="92" t="s">
        <v>277</v>
      </c>
      <c r="D127" s="90" t="s">
        <v>39</v>
      </c>
      <c r="E127" s="82">
        <v>4</v>
      </c>
      <c r="F127" s="80" t="s">
        <v>274</v>
      </c>
      <c r="G127" s="106">
        <v>0.0549</v>
      </c>
      <c r="H127" s="82">
        <v>9313</v>
      </c>
      <c r="I127" s="81">
        <v>56.24</v>
      </c>
      <c r="J127" s="83">
        <v>3.09</v>
      </c>
      <c r="K127" s="77" t="s">
        <v>274</v>
      </c>
      <c r="L127" s="83">
        <v>3.09</v>
      </c>
      <c r="M127" s="118">
        <f t="shared" si="6"/>
        <v>2.88606</v>
      </c>
      <c r="N127" s="119">
        <f t="shared" si="7"/>
        <v>5.97606</v>
      </c>
      <c r="O127" s="119">
        <f t="shared" si="8"/>
        <v>1.1952120000000002</v>
      </c>
      <c r="P127" s="119">
        <f t="shared" si="9"/>
        <v>7.171272</v>
      </c>
      <c r="Q127" s="119">
        <f t="shared" si="10"/>
        <v>1.29082896</v>
      </c>
      <c r="R127" s="119">
        <f t="shared" si="11"/>
        <v>8.46210096</v>
      </c>
      <c r="S127" s="113"/>
      <c r="T127" s="123"/>
      <c r="U127" s="8"/>
      <c r="V127" s="8"/>
      <c r="W127" s="8"/>
      <c r="X127" s="8"/>
      <c r="Y127" s="8"/>
      <c r="Z127" s="8"/>
      <c r="AA127" s="8"/>
    </row>
    <row r="128" spans="1:27" s="75" customFormat="1" ht="30.75" customHeight="1">
      <c r="A128" s="126"/>
      <c r="B128" s="141" t="s">
        <v>278</v>
      </c>
      <c r="C128" s="92" t="s">
        <v>279</v>
      </c>
      <c r="D128" s="90" t="s">
        <v>39</v>
      </c>
      <c r="E128" s="82">
        <v>4</v>
      </c>
      <c r="F128" s="80" t="s">
        <v>274</v>
      </c>
      <c r="G128" s="106">
        <v>0.05280000000000001</v>
      </c>
      <c r="H128" s="82">
        <v>9313</v>
      </c>
      <c r="I128" s="81">
        <v>56.24</v>
      </c>
      <c r="J128" s="83">
        <v>2.97</v>
      </c>
      <c r="K128" s="77" t="s">
        <v>274</v>
      </c>
      <c r="L128" s="83">
        <v>2.97</v>
      </c>
      <c r="M128" s="118">
        <f t="shared" si="6"/>
        <v>2.77398</v>
      </c>
      <c r="N128" s="119">
        <f t="shared" si="7"/>
        <v>5.74398</v>
      </c>
      <c r="O128" s="119">
        <f t="shared" si="8"/>
        <v>1.148796</v>
      </c>
      <c r="P128" s="119">
        <f t="shared" si="9"/>
        <v>6.892776</v>
      </c>
      <c r="Q128" s="119">
        <f t="shared" si="10"/>
        <v>1.2406996799999999</v>
      </c>
      <c r="R128" s="119">
        <f t="shared" si="11"/>
        <v>8.13347568</v>
      </c>
      <c r="S128" s="113"/>
      <c r="T128" s="123"/>
      <c r="U128" s="8"/>
      <c r="V128" s="8"/>
      <c r="W128" s="8"/>
      <c r="X128" s="8"/>
      <c r="Y128" s="8"/>
      <c r="Z128" s="8"/>
      <c r="AA128" s="8"/>
    </row>
    <row r="129" spans="1:27" s="75" customFormat="1" ht="24" customHeight="1">
      <c r="A129" s="126"/>
      <c r="B129" s="141" t="s">
        <v>280</v>
      </c>
      <c r="C129" s="92" t="s">
        <v>281</v>
      </c>
      <c r="D129" s="90" t="s">
        <v>39</v>
      </c>
      <c r="E129" s="82">
        <v>4</v>
      </c>
      <c r="F129" s="80" t="s">
        <v>274</v>
      </c>
      <c r="G129" s="106">
        <v>0.0693</v>
      </c>
      <c r="H129" s="82">
        <v>9313</v>
      </c>
      <c r="I129" s="81">
        <v>56.24</v>
      </c>
      <c r="J129" s="83">
        <v>3.9</v>
      </c>
      <c r="K129" s="77" t="s">
        <v>274</v>
      </c>
      <c r="L129" s="83">
        <v>3.9</v>
      </c>
      <c r="M129" s="120">
        <f t="shared" si="6"/>
        <v>3.6426000000000003</v>
      </c>
      <c r="N129" s="121">
        <f t="shared" si="7"/>
        <v>7.5426</v>
      </c>
      <c r="O129" s="121">
        <f t="shared" si="8"/>
        <v>1.50852</v>
      </c>
      <c r="P129" s="121">
        <f t="shared" si="9"/>
        <v>9.051120000000001</v>
      </c>
      <c r="Q129" s="121">
        <f t="shared" si="10"/>
        <v>1.6292016</v>
      </c>
      <c r="R129" s="121">
        <f t="shared" si="11"/>
        <v>10.680321600000001</v>
      </c>
      <c r="S129" s="113"/>
      <c r="T129" s="123"/>
      <c r="U129" s="8"/>
      <c r="V129" s="8"/>
      <c r="W129" s="8"/>
      <c r="X129" s="8"/>
      <c r="Y129" s="8"/>
      <c r="Z129" s="8"/>
      <c r="AA129" s="8"/>
    </row>
    <row r="130" spans="1:20" s="12" customFormat="1" ht="21" customHeight="1">
      <c r="A130" s="122" t="s">
        <v>282</v>
      </c>
      <c r="B130" s="142" t="s">
        <v>283</v>
      </c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</row>
    <row r="131" spans="1:20" s="12" customFormat="1" ht="18.75">
      <c r="A131" s="122"/>
      <c r="B131" s="143" t="s">
        <v>284</v>
      </c>
      <c r="C131" s="144" t="s">
        <v>285</v>
      </c>
      <c r="D131" s="145" t="s">
        <v>116</v>
      </c>
      <c r="E131" s="146">
        <v>3.2</v>
      </c>
      <c r="F131" s="147" t="s">
        <v>286</v>
      </c>
      <c r="G131" s="148">
        <v>7.37</v>
      </c>
      <c r="H131" s="146"/>
      <c r="I131" s="149"/>
      <c r="J131" s="148">
        <v>390.05</v>
      </c>
      <c r="K131" s="115" t="s">
        <v>286</v>
      </c>
      <c r="L131" s="83">
        <v>390.05</v>
      </c>
      <c r="M131" s="120">
        <f t="shared" si="6"/>
        <v>364.30670000000003</v>
      </c>
      <c r="N131" s="121">
        <f t="shared" si="7"/>
        <v>754.3567</v>
      </c>
      <c r="O131" s="121">
        <f t="shared" si="8"/>
        <v>150.87134</v>
      </c>
      <c r="P131" s="121">
        <f t="shared" si="9"/>
        <v>905.2280400000001</v>
      </c>
      <c r="Q131" s="121">
        <f t="shared" si="10"/>
        <v>162.9410472</v>
      </c>
      <c r="R131" s="121">
        <f t="shared" si="11"/>
        <v>1068.1690872000001</v>
      </c>
      <c r="S131" s="103"/>
      <c r="T131" s="124"/>
    </row>
    <row r="132" spans="1:20" s="12" customFormat="1" ht="21" customHeight="1">
      <c r="A132" s="122" t="s">
        <v>287</v>
      </c>
      <c r="B132" s="150" t="s">
        <v>288</v>
      </c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</row>
    <row r="133" spans="1:20" s="12" customFormat="1" ht="24" customHeight="1">
      <c r="A133" s="122"/>
      <c r="B133" s="143" t="s">
        <v>289</v>
      </c>
      <c r="C133" s="144" t="s">
        <v>285</v>
      </c>
      <c r="D133" s="151" t="s">
        <v>39</v>
      </c>
      <c r="E133" s="146">
        <v>4</v>
      </c>
      <c r="F133" s="147" t="s">
        <v>290</v>
      </c>
      <c r="G133" s="148">
        <v>0.65</v>
      </c>
      <c r="H133" s="146"/>
      <c r="I133" s="152"/>
      <c r="J133" s="148">
        <v>36.55</v>
      </c>
      <c r="K133" s="77" t="s">
        <v>290</v>
      </c>
      <c r="L133" s="83">
        <v>36.55</v>
      </c>
      <c r="M133" s="120">
        <f t="shared" si="6"/>
        <v>34.1377</v>
      </c>
      <c r="N133" s="121">
        <f t="shared" si="7"/>
        <v>70.6877</v>
      </c>
      <c r="O133" s="121">
        <f t="shared" si="8"/>
        <v>14.137540000000001</v>
      </c>
      <c r="P133" s="121">
        <f t="shared" si="9"/>
        <v>84.82524000000001</v>
      </c>
      <c r="Q133" s="121">
        <f t="shared" si="10"/>
        <v>15.268543200000002</v>
      </c>
      <c r="R133" s="121">
        <f t="shared" si="11"/>
        <v>100.0937832</v>
      </c>
      <c r="S133" s="103"/>
      <c r="T133" s="124"/>
    </row>
    <row r="134" spans="1:20" s="12" customFormat="1" ht="24" customHeight="1">
      <c r="A134" s="122" t="s">
        <v>291</v>
      </c>
      <c r="B134" s="153" t="s">
        <v>292</v>
      </c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</row>
    <row r="135" spans="1:20" s="12" customFormat="1" ht="24" customHeight="1">
      <c r="A135" s="122"/>
      <c r="B135" s="143" t="s">
        <v>289</v>
      </c>
      <c r="C135" s="144" t="s">
        <v>285</v>
      </c>
      <c r="D135" s="151" t="s">
        <v>39</v>
      </c>
      <c r="E135" s="146">
        <v>4</v>
      </c>
      <c r="F135" s="147" t="s">
        <v>293</v>
      </c>
      <c r="G135" s="148">
        <v>2.69</v>
      </c>
      <c r="H135" s="146"/>
      <c r="I135" s="152"/>
      <c r="J135" s="148">
        <v>151.17</v>
      </c>
      <c r="K135" s="77" t="s">
        <v>293</v>
      </c>
      <c r="L135" s="83">
        <v>151.17</v>
      </c>
      <c r="M135" s="120">
        <f t="shared" si="6"/>
        <v>141.19278</v>
      </c>
      <c r="N135" s="121">
        <f t="shared" si="7"/>
        <v>292.36278</v>
      </c>
      <c r="O135" s="121">
        <f t="shared" si="8"/>
        <v>58.472556</v>
      </c>
      <c r="P135" s="121">
        <f t="shared" si="9"/>
        <v>350.835336</v>
      </c>
      <c r="Q135" s="121">
        <f t="shared" si="10"/>
        <v>63.150360479999996</v>
      </c>
      <c r="R135" s="121">
        <f t="shared" si="11"/>
        <v>413.98569648</v>
      </c>
      <c r="S135" s="103"/>
      <c r="T135" s="124"/>
    </row>
    <row r="136" spans="1:20" s="12" customFormat="1" ht="24" customHeight="1">
      <c r="A136" s="122" t="s">
        <v>294</v>
      </c>
      <c r="B136" s="153" t="s">
        <v>295</v>
      </c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</row>
    <row r="137" spans="1:20" s="12" customFormat="1" ht="24" customHeight="1">
      <c r="A137" s="122"/>
      <c r="B137" s="143" t="s">
        <v>289</v>
      </c>
      <c r="C137" s="144" t="s">
        <v>285</v>
      </c>
      <c r="D137" s="151" t="s">
        <v>39</v>
      </c>
      <c r="E137" s="146">
        <v>4</v>
      </c>
      <c r="F137" s="147" t="s">
        <v>296</v>
      </c>
      <c r="G137" s="148">
        <v>1.34</v>
      </c>
      <c r="H137" s="146"/>
      <c r="I137" s="152"/>
      <c r="J137" s="148">
        <v>75.57</v>
      </c>
      <c r="K137" s="77" t="s">
        <v>296</v>
      </c>
      <c r="L137" s="83">
        <v>75.57</v>
      </c>
      <c r="M137" s="120">
        <f t="shared" si="6"/>
        <v>70.58238</v>
      </c>
      <c r="N137" s="121">
        <f t="shared" si="7"/>
        <v>146.15238</v>
      </c>
      <c r="O137" s="121">
        <f t="shared" si="8"/>
        <v>29.230476</v>
      </c>
      <c r="P137" s="121">
        <f t="shared" si="9"/>
        <v>175.382856</v>
      </c>
      <c r="Q137" s="121">
        <f t="shared" si="10"/>
        <v>31.56891408</v>
      </c>
      <c r="R137" s="121">
        <f t="shared" si="11"/>
        <v>206.95177008000002</v>
      </c>
      <c r="S137" s="103"/>
      <c r="T137" s="124"/>
    </row>
    <row r="138" spans="1:20" ht="39" customHeight="1">
      <c r="A138" s="126" t="s">
        <v>297</v>
      </c>
      <c r="B138" s="150" t="s">
        <v>298</v>
      </c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</row>
    <row r="139" spans="1:20" ht="30" customHeight="1">
      <c r="A139" s="126"/>
      <c r="B139" s="101" t="s">
        <v>299</v>
      </c>
      <c r="C139" s="104" t="s">
        <v>300</v>
      </c>
      <c r="D139" s="93" t="s">
        <v>301</v>
      </c>
      <c r="E139" s="82">
        <v>4</v>
      </c>
      <c r="F139" s="154" t="s">
        <v>302</v>
      </c>
      <c r="G139" s="81"/>
      <c r="H139" s="82">
        <v>12262</v>
      </c>
      <c r="I139" s="155">
        <v>74.05</v>
      </c>
      <c r="J139" s="156"/>
      <c r="K139" s="157" t="s">
        <v>303</v>
      </c>
      <c r="L139" s="83">
        <v>0.12</v>
      </c>
      <c r="M139" s="118">
        <f t="shared" si="6"/>
        <v>0.11208</v>
      </c>
      <c r="N139" s="119">
        <f t="shared" si="7"/>
        <v>0.23208</v>
      </c>
      <c r="O139" s="119">
        <f t="shared" si="8"/>
        <v>0.046416000000000006</v>
      </c>
      <c r="P139" s="119">
        <f t="shared" si="9"/>
        <v>0.278496</v>
      </c>
      <c r="Q139" s="119">
        <f t="shared" si="10"/>
        <v>0.050129280000000005</v>
      </c>
      <c r="R139" s="119">
        <f t="shared" si="11"/>
        <v>0.32862528</v>
      </c>
      <c r="S139" s="103"/>
      <c r="T139" s="115" t="s">
        <v>304</v>
      </c>
    </row>
    <row r="140" spans="1:20" ht="30" customHeight="1">
      <c r="A140" s="126"/>
      <c r="B140" s="101" t="s">
        <v>305</v>
      </c>
      <c r="C140" s="104" t="s">
        <v>300</v>
      </c>
      <c r="D140" s="90" t="s">
        <v>306</v>
      </c>
      <c r="E140" s="82">
        <v>4</v>
      </c>
      <c r="F140" s="154" t="s">
        <v>302</v>
      </c>
      <c r="G140" s="81"/>
      <c r="H140" s="82">
        <v>9313</v>
      </c>
      <c r="I140" s="155">
        <v>56.24</v>
      </c>
      <c r="J140" s="83"/>
      <c r="K140" s="157" t="s">
        <v>303</v>
      </c>
      <c r="L140" s="83">
        <v>0.19</v>
      </c>
      <c r="M140" s="118">
        <f t="shared" si="6"/>
        <v>0.17746</v>
      </c>
      <c r="N140" s="119">
        <f t="shared" si="7"/>
        <v>0.36746</v>
      </c>
      <c r="O140" s="119">
        <f t="shared" si="8"/>
        <v>0.073492</v>
      </c>
      <c r="P140" s="119">
        <f t="shared" si="9"/>
        <v>0.440952</v>
      </c>
      <c r="Q140" s="119">
        <f t="shared" si="10"/>
        <v>0.07937136</v>
      </c>
      <c r="R140" s="119">
        <f t="shared" si="11"/>
        <v>0.52032336</v>
      </c>
      <c r="S140" s="103"/>
      <c r="T140" s="115" t="s">
        <v>307</v>
      </c>
    </row>
    <row r="141" spans="1:27" s="75" customFormat="1" ht="30" customHeight="1">
      <c r="A141" s="126"/>
      <c r="B141" s="107"/>
      <c r="C141" s="92"/>
      <c r="D141" s="158" t="s">
        <v>308</v>
      </c>
      <c r="E141" s="79"/>
      <c r="F141" s="77"/>
      <c r="G141" s="81"/>
      <c r="H141" s="82"/>
      <c r="I141" s="82"/>
      <c r="J141" s="83"/>
      <c r="K141" s="157" t="s">
        <v>303</v>
      </c>
      <c r="L141" s="83">
        <v>0.31</v>
      </c>
      <c r="M141" s="120">
        <f t="shared" si="6"/>
        <v>0.28954</v>
      </c>
      <c r="N141" s="121">
        <f t="shared" si="7"/>
        <v>0.59954</v>
      </c>
      <c r="O141" s="121">
        <f t="shared" si="8"/>
        <v>0.119908</v>
      </c>
      <c r="P141" s="121">
        <f t="shared" si="9"/>
        <v>0.719448</v>
      </c>
      <c r="Q141" s="121">
        <f t="shared" si="10"/>
        <v>0.12950064</v>
      </c>
      <c r="R141" s="121">
        <f t="shared" si="11"/>
        <v>0.8489486399999999</v>
      </c>
      <c r="S141" s="113"/>
      <c r="T141" s="159"/>
      <c r="U141" s="8"/>
      <c r="V141" s="8"/>
      <c r="W141" s="8"/>
      <c r="X141" s="8"/>
      <c r="Y141" s="8"/>
      <c r="Z141" s="8"/>
      <c r="AA141" s="8"/>
    </row>
    <row r="142" spans="1:20" s="161" customFormat="1" ht="30" customHeight="1">
      <c r="A142" s="160" t="s">
        <v>309</v>
      </c>
      <c r="B142" s="150" t="s">
        <v>310</v>
      </c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</row>
    <row r="143" spans="1:20" s="161" customFormat="1" ht="30" customHeight="1">
      <c r="A143" s="160"/>
      <c r="B143" s="143" t="s">
        <v>311</v>
      </c>
      <c r="C143" s="162" t="s">
        <v>300</v>
      </c>
      <c r="D143" s="144" t="s">
        <v>301</v>
      </c>
      <c r="E143" s="146">
        <v>5</v>
      </c>
      <c r="F143" s="147" t="s">
        <v>312</v>
      </c>
      <c r="G143" s="152"/>
      <c r="H143" s="146">
        <v>14371</v>
      </c>
      <c r="I143" s="152">
        <v>86.79</v>
      </c>
      <c r="J143" s="163"/>
      <c r="K143" s="164" t="s">
        <v>303</v>
      </c>
      <c r="L143" s="148">
        <v>0.14</v>
      </c>
      <c r="M143" s="165">
        <f t="shared" si="6"/>
        <v>0.13076000000000002</v>
      </c>
      <c r="N143" s="166">
        <f t="shared" si="7"/>
        <v>0.27076</v>
      </c>
      <c r="O143" s="166">
        <f t="shared" si="8"/>
        <v>0.054152000000000006</v>
      </c>
      <c r="P143" s="166">
        <f t="shared" si="9"/>
        <v>0.324912</v>
      </c>
      <c r="Q143" s="166">
        <f t="shared" si="10"/>
        <v>0.05848415999999999</v>
      </c>
      <c r="R143" s="166">
        <f t="shared" si="11"/>
        <v>0.38339616</v>
      </c>
      <c r="S143" s="167"/>
      <c r="T143" s="145" t="s">
        <v>313</v>
      </c>
    </row>
    <row r="144" spans="1:20" s="161" customFormat="1" ht="30" customHeight="1">
      <c r="A144" s="160"/>
      <c r="B144" s="143" t="s">
        <v>314</v>
      </c>
      <c r="C144" s="162" t="s">
        <v>300</v>
      </c>
      <c r="D144" s="144" t="s">
        <v>306</v>
      </c>
      <c r="E144" s="146">
        <v>5</v>
      </c>
      <c r="F144" s="147" t="s">
        <v>302</v>
      </c>
      <c r="G144" s="152"/>
      <c r="H144" s="146">
        <v>10915</v>
      </c>
      <c r="I144" s="152">
        <v>65.92</v>
      </c>
      <c r="J144" s="148"/>
      <c r="K144" s="164" t="s">
        <v>303</v>
      </c>
      <c r="L144" s="148">
        <v>0.22</v>
      </c>
      <c r="M144" s="168">
        <f t="shared" si="6"/>
        <v>0.20548000000000002</v>
      </c>
      <c r="N144" s="169">
        <f t="shared" si="7"/>
        <v>0.42548</v>
      </c>
      <c r="O144" s="169">
        <f t="shared" si="8"/>
        <v>0.085096</v>
      </c>
      <c r="P144" s="169">
        <f t="shared" si="9"/>
        <v>0.510576</v>
      </c>
      <c r="Q144" s="169">
        <f t="shared" si="10"/>
        <v>0.09190368</v>
      </c>
      <c r="R144" s="169">
        <f t="shared" si="11"/>
        <v>0.6024796800000001</v>
      </c>
      <c r="S144" s="167"/>
      <c r="T144" s="145" t="s">
        <v>315</v>
      </c>
    </row>
    <row r="145" spans="1:27" s="75" customFormat="1" ht="30" customHeight="1">
      <c r="A145" s="126" t="s">
        <v>316</v>
      </c>
      <c r="B145" s="107" t="s">
        <v>317</v>
      </c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8"/>
      <c r="V145" s="8"/>
      <c r="W145" s="8"/>
      <c r="X145" s="8"/>
      <c r="Y145" s="8"/>
      <c r="Z145" s="8"/>
      <c r="AA145" s="8"/>
    </row>
    <row r="146" spans="1:27" s="75" customFormat="1" ht="30" customHeight="1">
      <c r="A146" s="126" t="s">
        <v>318</v>
      </c>
      <c r="B146" s="101" t="s">
        <v>319</v>
      </c>
      <c r="C146" s="79" t="s">
        <v>320</v>
      </c>
      <c r="D146" s="93" t="s">
        <v>39</v>
      </c>
      <c r="E146" s="82">
        <v>4</v>
      </c>
      <c r="F146" s="80" t="s">
        <v>321</v>
      </c>
      <c r="G146" s="148">
        <v>2.54</v>
      </c>
      <c r="H146" s="146"/>
      <c r="I146" s="146"/>
      <c r="J146" s="148">
        <v>142.84</v>
      </c>
      <c r="K146" s="164" t="s">
        <v>321</v>
      </c>
      <c r="L146" s="148">
        <v>0.14</v>
      </c>
      <c r="M146" s="118">
        <f>L146*0.934</f>
        <v>0.13076000000000002</v>
      </c>
      <c r="N146" s="119">
        <f t="shared" si="7"/>
        <v>0.27076</v>
      </c>
      <c r="O146" s="119">
        <f t="shared" si="8"/>
        <v>0.054152000000000006</v>
      </c>
      <c r="P146" s="119">
        <f t="shared" si="9"/>
        <v>0.324912</v>
      </c>
      <c r="Q146" s="119">
        <f t="shared" si="10"/>
        <v>0.05848415999999999</v>
      </c>
      <c r="R146" s="119">
        <f t="shared" si="11"/>
        <v>0.38339616</v>
      </c>
      <c r="S146" s="113"/>
      <c r="T146" s="159"/>
      <c r="U146" s="8"/>
      <c r="V146" s="8"/>
      <c r="W146" s="8"/>
      <c r="X146" s="8"/>
      <c r="Y146" s="8"/>
      <c r="Z146" s="8"/>
      <c r="AA146" s="8"/>
    </row>
    <row r="147" spans="1:27" s="75" customFormat="1" ht="30" customHeight="1">
      <c r="A147" s="126" t="s">
        <v>322</v>
      </c>
      <c r="B147" s="101" t="s">
        <v>323</v>
      </c>
      <c r="C147" s="79" t="s">
        <v>324</v>
      </c>
      <c r="D147" s="115" t="s">
        <v>325</v>
      </c>
      <c r="E147" s="79"/>
      <c r="F147" s="77"/>
      <c r="G147" s="148">
        <v>0.46</v>
      </c>
      <c r="H147" s="146"/>
      <c r="I147" s="146"/>
      <c r="J147" s="148">
        <v>19.8</v>
      </c>
      <c r="K147" s="164"/>
      <c r="L147" s="148">
        <v>18.65</v>
      </c>
      <c r="M147" s="118">
        <f t="shared" si="6"/>
        <v>17.4191</v>
      </c>
      <c r="N147" s="119">
        <f t="shared" si="7"/>
        <v>36.0691</v>
      </c>
      <c r="O147" s="119">
        <f t="shared" si="8"/>
        <v>7.21382</v>
      </c>
      <c r="P147" s="119">
        <f t="shared" si="9"/>
        <v>43.28292</v>
      </c>
      <c r="Q147" s="119">
        <f t="shared" si="10"/>
        <v>7.7909256</v>
      </c>
      <c r="R147" s="119">
        <f t="shared" si="11"/>
        <v>51.0738456</v>
      </c>
      <c r="S147" s="113"/>
      <c r="T147" s="170"/>
      <c r="U147" s="8"/>
      <c r="V147" s="8"/>
      <c r="W147" s="8"/>
      <c r="X147" s="8"/>
      <c r="Y147" s="8"/>
      <c r="Z147" s="8"/>
      <c r="AA147" s="8"/>
    </row>
    <row r="148" spans="1:27" s="75" customFormat="1" ht="30" customHeight="1">
      <c r="A148" s="126" t="s">
        <v>326</v>
      </c>
      <c r="B148" s="107" t="s">
        <v>327</v>
      </c>
      <c r="C148" s="79" t="s">
        <v>328</v>
      </c>
      <c r="D148" s="115"/>
      <c r="E148" s="79"/>
      <c r="F148" s="77"/>
      <c r="G148" s="148"/>
      <c r="H148" s="146"/>
      <c r="I148" s="146"/>
      <c r="J148" s="148"/>
      <c r="K148" s="164"/>
      <c r="L148" s="148"/>
      <c r="M148" s="118"/>
      <c r="N148" s="119"/>
      <c r="O148" s="119"/>
      <c r="P148" s="119"/>
      <c r="Q148" s="119"/>
      <c r="R148" s="119"/>
      <c r="S148" s="113"/>
      <c r="T148" s="170"/>
      <c r="U148" s="8"/>
      <c r="V148" s="8"/>
      <c r="W148" s="8"/>
      <c r="X148" s="8"/>
      <c r="Y148" s="8"/>
      <c r="Z148" s="8"/>
      <c r="AA148" s="8"/>
    </row>
    <row r="149" spans="1:27" s="75" customFormat="1" ht="30" customHeight="1">
      <c r="A149" s="122" t="s">
        <v>329</v>
      </c>
      <c r="B149" s="105" t="s">
        <v>330</v>
      </c>
      <c r="C149" s="77" t="s">
        <v>331</v>
      </c>
      <c r="D149" s="80" t="s">
        <v>39</v>
      </c>
      <c r="E149" s="82">
        <v>4</v>
      </c>
      <c r="F149" s="80" t="s">
        <v>133</v>
      </c>
      <c r="G149" s="81">
        <v>0.42</v>
      </c>
      <c r="H149" s="82">
        <v>9313</v>
      </c>
      <c r="I149" s="81">
        <v>56.24</v>
      </c>
      <c r="J149" s="83">
        <v>23.62</v>
      </c>
      <c r="K149" s="80" t="s">
        <v>133</v>
      </c>
      <c r="L149" s="83">
        <v>23.62</v>
      </c>
      <c r="M149" s="118">
        <f aca="true" t="shared" si="12" ref="M149:M158">L149*0.934</f>
        <v>22.06108</v>
      </c>
      <c r="N149" s="119">
        <f t="shared" si="7"/>
        <v>45.68108</v>
      </c>
      <c r="O149" s="119">
        <f t="shared" si="8"/>
        <v>9.136216000000001</v>
      </c>
      <c r="P149" s="119">
        <f t="shared" si="9"/>
        <v>54.817296</v>
      </c>
      <c r="Q149" s="119">
        <f t="shared" si="10"/>
        <v>9.86711328</v>
      </c>
      <c r="R149" s="119">
        <f t="shared" si="11"/>
        <v>64.68440928</v>
      </c>
      <c r="S149" s="112"/>
      <c r="T149" s="123"/>
      <c r="U149" s="8"/>
      <c r="V149" s="8"/>
      <c r="W149" s="8"/>
      <c r="X149" s="8"/>
      <c r="Y149" s="8"/>
      <c r="Z149" s="8"/>
      <c r="AA149" s="8"/>
    </row>
    <row r="150" spans="1:27" s="75" customFormat="1" ht="30" customHeight="1">
      <c r="A150" s="122" t="s">
        <v>332</v>
      </c>
      <c r="B150" s="105" t="s">
        <v>333</v>
      </c>
      <c r="C150" s="77" t="s">
        <v>334</v>
      </c>
      <c r="D150" s="80" t="s">
        <v>39</v>
      </c>
      <c r="E150" s="82">
        <v>4</v>
      </c>
      <c r="F150" s="80" t="s">
        <v>133</v>
      </c>
      <c r="G150" s="102">
        <v>0.524</v>
      </c>
      <c r="H150" s="82">
        <v>9313</v>
      </c>
      <c r="I150" s="81">
        <v>56.24</v>
      </c>
      <c r="J150" s="83">
        <v>29.47</v>
      </c>
      <c r="K150" s="80" t="s">
        <v>133</v>
      </c>
      <c r="L150" s="83">
        <v>29.47</v>
      </c>
      <c r="M150" s="118">
        <f t="shared" si="12"/>
        <v>27.52498</v>
      </c>
      <c r="N150" s="119">
        <f t="shared" si="7"/>
        <v>56.99498</v>
      </c>
      <c r="O150" s="119">
        <f t="shared" si="8"/>
        <v>11.398996</v>
      </c>
      <c r="P150" s="119">
        <f t="shared" si="9"/>
        <v>68.393976</v>
      </c>
      <c r="Q150" s="119">
        <f t="shared" si="10"/>
        <v>12.310915679999999</v>
      </c>
      <c r="R150" s="119">
        <f t="shared" si="11"/>
        <v>80.70489167999999</v>
      </c>
      <c r="S150" s="112"/>
      <c r="T150" s="123"/>
      <c r="U150" s="8"/>
      <c r="V150" s="8"/>
      <c r="W150" s="8"/>
      <c r="X150" s="8"/>
      <c r="Y150" s="8"/>
      <c r="Z150" s="8"/>
      <c r="AA150" s="8"/>
    </row>
    <row r="151" spans="1:27" s="75" customFormat="1" ht="30" customHeight="1">
      <c r="A151" s="122" t="s">
        <v>335</v>
      </c>
      <c r="B151" s="105" t="s">
        <v>336</v>
      </c>
      <c r="C151" s="77" t="s">
        <v>337</v>
      </c>
      <c r="D151" s="80" t="s">
        <v>39</v>
      </c>
      <c r="E151" s="82">
        <v>4</v>
      </c>
      <c r="F151" s="80" t="s">
        <v>133</v>
      </c>
      <c r="G151" s="102">
        <v>0.524</v>
      </c>
      <c r="H151" s="82">
        <v>9313</v>
      </c>
      <c r="I151" s="81">
        <v>56.24</v>
      </c>
      <c r="J151" s="83">
        <v>29.47</v>
      </c>
      <c r="K151" s="80" t="s">
        <v>133</v>
      </c>
      <c r="L151" s="83">
        <v>29.47</v>
      </c>
      <c r="M151" s="118">
        <f t="shared" si="12"/>
        <v>27.52498</v>
      </c>
      <c r="N151" s="119">
        <f t="shared" si="7"/>
        <v>56.99498</v>
      </c>
      <c r="O151" s="119">
        <f t="shared" si="8"/>
        <v>11.398996</v>
      </c>
      <c r="P151" s="119">
        <f t="shared" si="9"/>
        <v>68.393976</v>
      </c>
      <c r="Q151" s="119">
        <f t="shared" si="10"/>
        <v>12.310915679999999</v>
      </c>
      <c r="R151" s="119">
        <f t="shared" si="11"/>
        <v>80.70489167999999</v>
      </c>
      <c r="S151" s="112"/>
      <c r="T151" s="123"/>
      <c r="U151" s="8"/>
      <c r="V151" s="8"/>
      <c r="W151" s="8"/>
      <c r="X151" s="8"/>
      <c r="Y151" s="8"/>
      <c r="Z151" s="8"/>
      <c r="AA151" s="8"/>
    </row>
    <row r="152" spans="1:27" s="75" customFormat="1" ht="30" customHeight="1">
      <c r="A152" s="126" t="s">
        <v>338</v>
      </c>
      <c r="B152" s="105" t="s">
        <v>339</v>
      </c>
      <c r="C152" s="77" t="s">
        <v>340</v>
      </c>
      <c r="D152" s="90" t="s">
        <v>39</v>
      </c>
      <c r="E152" s="82">
        <v>4</v>
      </c>
      <c r="F152" s="80" t="s">
        <v>101</v>
      </c>
      <c r="G152" s="81">
        <v>0.87</v>
      </c>
      <c r="H152" s="82">
        <v>9313</v>
      </c>
      <c r="I152" s="81">
        <v>56.24</v>
      </c>
      <c r="J152" s="83">
        <v>48.93</v>
      </c>
      <c r="K152" s="84" t="s">
        <v>101</v>
      </c>
      <c r="L152" s="83">
        <v>48.93</v>
      </c>
      <c r="M152" s="120">
        <f t="shared" si="12"/>
        <v>45.70062</v>
      </c>
      <c r="N152" s="121">
        <f t="shared" si="7"/>
        <v>94.63062</v>
      </c>
      <c r="O152" s="121">
        <f t="shared" si="8"/>
        <v>18.926123999999998</v>
      </c>
      <c r="P152" s="121">
        <f t="shared" si="9"/>
        <v>113.556744</v>
      </c>
      <c r="Q152" s="121">
        <f t="shared" si="10"/>
        <v>20.440213919999998</v>
      </c>
      <c r="R152" s="121">
        <f t="shared" si="11"/>
        <v>133.99695792</v>
      </c>
      <c r="S152" s="87"/>
      <c r="T152" s="123"/>
      <c r="U152" s="8"/>
      <c r="V152" s="8"/>
      <c r="W152" s="8"/>
      <c r="X152" s="8"/>
      <c r="Y152" s="8"/>
      <c r="Z152" s="8"/>
      <c r="AA152" s="8"/>
    </row>
    <row r="153" spans="1:27" s="75" customFormat="1" ht="30" customHeight="1">
      <c r="A153" s="126" t="s">
        <v>341</v>
      </c>
      <c r="B153" s="171" t="s">
        <v>342</v>
      </c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8"/>
      <c r="V153" s="8"/>
      <c r="W153" s="8"/>
      <c r="X153" s="8"/>
      <c r="Y153" s="8"/>
      <c r="Z153" s="8"/>
      <c r="AA153" s="8"/>
    </row>
    <row r="154" spans="1:27" s="75" customFormat="1" ht="60" customHeight="1">
      <c r="A154" s="126" t="s">
        <v>343</v>
      </c>
      <c r="B154" s="76" t="s">
        <v>344</v>
      </c>
      <c r="C154" s="77" t="s">
        <v>345</v>
      </c>
      <c r="D154" s="90" t="s">
        <v>39</v>
      </c>
      <c r="E154" s="82">
        <v>3</v>
      </c>
      <c r="F154" s="80" t="s">
        <v>101</v>
      </c>
      <c r="G154" s="81">
        <v>0.18</v>
      </c>
      <c r="H154" s="82">
        <v>8067</v>
      </c>
      <c r="I154" s="81">
        <v>48.72</v>
      </c>
      <c r="J154" s="83">
        <v>8.77</v>
      </c>
      <c r="K154" s="84" t="s">
        <v>101</v>
      </c>
      <c r="L154" s="83">
        <v>8.77</v>
      </c>
      <c r="M154" s="118">
        <f t="shared" si="12"/>
        <v>8.19118</v>
      </c>
      <c r="N154" s="119">
        <f>L154+M154</f>
        <v>16.96118</v>
      </c>
      <c r="O154" s="119">
        <f>N154*0.2</f>
        <v>3.392236</v>
      </c>
      <c r="P154" s="119">
        <f>N154+O154</f>
        <v>20.353416</v>
      </c>
      <c r="Q154" s="119">
        <f>P154*0.18</f>
        <v>3.66361488</v>
      </c>
      <c r="R154" s="119">
        <f>P154+Q154</f>
        <v>24.01703088</v>
      </c>
      <c r="S154" s="91"/>
      <c r="T154" s="123"/>
      <c r="U154" s="8"/>
      <c r="V154" s="8"/>
      <c r="W154" s="8"/>
      <c r="X154" s="8"/>
      <c r="Y154" s="8"/>
      <c r="Z154" s="8"/>
      <c r="AA154" s="8"/>
    </row>
    <row r="155" spans="1:27" s="75" customFormat="1" ht="60" customHeight="1">
      <c r="A155" s="126" t="s">
        <v>346</v>
      </c>
      <c r="B155" s="105" t="s">
        <v>347</v>
      </c>
      <c r="C155" s="77" t="s">
        <v>345</v>
      </c>
      <c r="D155" s="90" t="s">
        <v>39</v>
      </c>
      <c r="E155" s="82">
        <v>3</v>
      </c>
      <c r="F155" s="80" t="s">
        <v>101</v>
      </c>
      <c r="G155" s="81">
        <v>0.24</v>
      </c>
      <c r="H155" s="82">
        <v>8067</v>
      </c>
      <c r="I155" s="81">
        <v>48.72</v>
      </c>
      <c r="J155" s="83">
        <v>11.69</v>
      </c>
      <c r="K155" s="84" t="s">
        <v>101</v>
      </c>
      <c r="L155" s="83">
        <v>11.69</v>
      </c>
      <c r="M155" s="118">
        <f t="shared" si="12"/>
        <v>10.91846</v>
      </c>
      <c r="N155" s="119">
        <f>L155+M155</f>
        <v>22.60846</v>
      </c>
      <c r="O155" s="119">
        <f>N155*0.2</f>
        <v>4.521692000000001</v>
      </c>
      <c r="P155" s="119">
        <f>N155+O155</f>
        <v>27.130152000000002</v>
      </c>
      <c r="Q155" s="119">
        <f>P155*0.18</f>
        <v>4.883427360000001</v>
      </c>
      <c r="R155" s="119">
        <f>P155+Q155</f>
        <v>32.01357936</v>
      </c>
      <c r="S155" s="91"/>
      <c r="T155" s="123"/>
      <c r="U155" s="8"/>
      <c r="V155" s="8"/>
      <c r="W155" s="8"/>
      <c r="X155" s="8"/>
      <c r="Y155" s="8"/>
      <c r="Z155" s="8"/>
      <c r="AA155" s="8"/>
    </row>
    <row r="156" spans="1:27" s="75" customFormat="1" ht="30" customHeight="1">
      <c r="A156" s="172">
        <v>35</v>
      </c>
      <c r="B156" s="171" t="s">
        <v>348</v>
      </c>
      <c r="C156" s="77" t="s">
        <v>349</v>
      </c>
      <c r="D156" s="90" t="s">
        <v>39</v>
      </c>
      <c r="E156" s="82">
        <v>4</v>
      </c>
      <c r="F156" s="80" t="s">
        <v>350</v>
      </c>
      <c r="G156" s="81">
        <v>1.17</v>
      </c>
      <c r="H156" s="82">
        <v>9313</v>
      </c>
      <c r="I156" s="81">
        <v>56.24</v>
      </c>
      <c r="J156" s="83">
        <v>65.8</v>
      </c>
      <c r="K156" s="84" t="s">
        <v>350</v>
      </c>
      <c r="L156" s="83">
        <v>65.8</v>
      </c>
      <c r="M156" s="118">
        <f t="shared" si="12"/>
        <v>61.4572</v>
      </c>
      <c r="N156" s="119">
        <f>L156+M156</f>
        <v>127.2572</v>
      </c>
      <c r="O156" s="119">
        <f>N156*0.2</f>
        <v>25.45144</v>
      </c>
      <c r="P156" s="119">
        <f>N156+O156</f>
        <v>152.70864</v>
      </c>
      <c r="Q156" s="119">
        <f>P156*0.18</f>
        <v>27.4875552</v>
      </c>
      <c r="R156" s="119">
        <f>P156+Q156</f>
        <v>180.1961952</v>
      </c>
      <c r="S156" s="91"/>
      <c r="T156" s="123"/>
      <c r="U156" s="8"/>
      <c r="V156" s="8"/>
      <c r="W156" s="8"/>
      <c r="X156" s="8"/>
      <c r="Y156" s="8"/>
      <c r="Z156" s="8"/>
      <c r="AA156" s="8"/>
    </row>
    <row r="157" spans="1:27" s="75" customFormat="1" ht="24" customHeight="1">
      <c r="A157" s="126" t="s">
        <v>351</v>
      </c>
      <c r="B157" s="173" t="s">
        <v>352</v>
      </c>
      <c r="C157" s="92" t="s">
        <v>353</v>
      </c>
      <c r="D157" s="174"/>
      <c r="E157" s="174"/>
      <c r="F157" s="174"/>
      <c r="G157" s="174"/>
      <c r="H157" s="174"/>
      <c r="I157" s="174"/>
      <c r="J157" s="174"/>
      <c r="K157" s="174"/>
      <c r="L157" s="174"/>
      <c r="M157" s="118"/>
      <c r="N157" s="119"/>
      <c r="O157" s="119"/>
      <c r="P157" s="119"/>
      <c r="Q157" s="119"/>
      <c r="R157" s="119"/>
      <c r="S157" s="174"/>
      <c r="T157" s="159"/>
      <c r="U157" s="8"/>
      <c r="V157" s="8"/>
      <c r="W157" s="8"/>
      <c r="X157" s="8"/>
      <c r="Y157" s="8"/>
      <c r="Z157" s="8"/>
      <c r="AA157" s="8"/>
    </row>
    <row r="158" spans="1:27" s="75" customFormat="1" ht="39" customHeight="1">
      <c r="A158" s="126" t="s">
        <v>354</v>
      </c>
      <c r="B158" s="105" t="s">
        <v>355</v>
      </c>
      <c r="C158" s="77" t="s">
        <v>356</v>
      </c>
      <c r="D158" s="90" t="s">
        <v>39</v>
      </c>
      <c r="E158" s="82">
        <v>4</v>
      </c>
      <c r="F158" s="80" t="s">
        <v>357</v>
      </c>
      <c r="G158" s="81">
        <v>27.8</v>
      </c>
      <c r="H158" s="82">
        <v>9313</v>
      </c>
      <c r="I158" s="81">
        <v>56.24</v>
      </c>
      <c r="J158" s="83">
        <v>1563.47</v>
      </c>
      <c r="K158" s="80" t="s">
        <v>357</v>
      </c>
      <c r="L158" s="83">
        <v>15.63</v>
      </c>
      <c r="M158" s="120">
        <f t="shared" si="12"/>
        <v>14.59842</v>
      </c>
      <c r="N158" s="121">
        <f>L158+M158</f>
        <v>30.22842</v>
      </c>
      <c r="O158" s="121">
        <f>N158*0.2</f>
        <v>6.0456840000000005</v>
      </c>
      <c r="P158" s="121">
        <f>N158+O158</f>
        <v>36.274104</v>
      </c>
      <c r="Q158" s="121">
        <f>P158*0.18</f>
        <v>6.52933872</v>
      </c>
      <c r="R158" s="121">
        <f>P158+Q158</f>
        <v>42.80344272</v>
      </c>
      <c r="S158" s="87"/>
      <c r="T158" s="123"/>
      <c r="U158" s="8"/>
      <c r="V158" s="8"/>
      <c r="W158" s="8"/>
      <c r="X158" s="8"/>
      <c r="Y158" s="8"/>
      <c r="Z158" s="8"/>
      <c r="AA158" s="8"/>
    </row>
    <row r="159" spans="1:20" ht="24" customHeight="1">
      <c r="A159" s="135" t="s">
        <v>358</v>
      </c>
      <c r="B159" s="74" t="s">
        <v>359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95"/>
    </row>
    <row r="160" spans="1:20" ht="42.75" customHeight="1">
      <c r="A160" s="126" t="s">
        <v>360</v>
      </c>
      <c r="B160" s="105" t="s">
        <v>361</v>
      </c>
      <c r="C160" s="77" t="s">
        <v>362</v>
      </c>
      <c r="D160" s="77" t="s">
        <v>363</v>
      </c>
      <c r="E160" s="82"/>
      <c r="F160" s="77" t="s">
        <v>364</v>
      </c>
      <c r="G160" s="82">
        <v>0.78</v>
      </c>
      <c r="H160" s="82"/>
      <c r="I160" s="81"/>
      <c r="J160" s="83"/>
      <c r="K160" s="80" t="s">
        <v>365</v>
      </c>
      <c r="L160" s="83">
        <v>77.74</v>
      </c>
      <c r="M160" s="119">
        <f>L160*0.934</f>
        <v>72.60916</v>
      </c>
      <c r="N160" s="175">
        <f>L160+M160</f>
        <v>150.34915999999998</v>
      </c>
      <c r="O160" s="119">
        <f>N160*0.2</f>
        <v>30.069831999999998</v>
      </c>
      <c r="P160" s="175">
        <f>N160+O160</f>
        <v>180.41899199999997</v>
      </c>
      <c r="Q160" s="119">
        <f>P160*0.18</f>
        <v>32.475418559999994</v>
      </c>
      <c r="R160" s="175">
        <f>P160+Q160</f>
        <v>212.89441055999998</v>
      </c>
      <c r="S160" s="87"/>
      <c r="T160" s="95"/>
    </row>
    <row r="161" spans="1:20" ht="45.75" customHeight="1">
      <c r="A161" s="176" t="s">
        <v>366</v>
      </c>
      <c r="B161" s="105" t="s">
        <v>361</v>
      </c>
      <c r="C161" s="77" t="s">
        <v>362</v>
      </c>
      <c r="D161" s="77" t="s">
        <v>363</v>
      </c>
      <c r="E161" s="82"/>
      <c r="F161" s="77" t="s">
        <v>367</v>
      </c>
      <c r="G161" s="82">
        <v>0.98</v>
      </c>
      <c r="H161" s="82"/>
      <c r="I161" s="81"/>
      <c r="J161" s="83"/>
      <c r="K161" s="80" t="s">
        <v>368</v>
      </c>
      <c r="L161" s="83">
        <v>97.67</v>
      </c>
      <c r="M161" s="119">
        <f>L161*0.934</f>
        <v>91.22378</v>
      </c>
      <c r="N161" s="175">
        <f>L161+M161</f>
        <v>188.89378</v>
      </c>
      <c r="O161" s="119">
        <f>N161*0.2</f>
        <v>37.778756</v>
      </c>
      <c r="P161" s="175">
        <f>N161+O161</f>
        <v>226.67253599999998</v>
      </c>
      <c r="Q161" s="119">
        <f>P161*0.18</f>
        <v>40.80105647999999</v>
      </c>
      <c r="R161" s="175">
        <f>P161+Q161</f>
        <v>267.47359248</v>
      </c>
      <c r="S161" s="91"/>
      <c r="T161" s="95"/>
    </row>
    <row r="162" spans="1:20" s="161" customFormat="1" ht="24" customHeight="1">
      <c r="A162" s="160"/>
      <c r="B162" s="177" t="s">
        <v>369</v>
      </c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1:20" ht="29.25" customHeight="1">
      <c r="A163" s="126" t="s">
        <v>32</v>
      </c>
      <c r="B163" s="107" t="s">
        <v>370</v>
      </c>
      <c r="C163" s="77" t="s">
        <v>371</v>
      </c>
      <c r="D163" s="90" t="s">
        <v>372</v>
      </c>
      <c r="E163" s="82">
        <v>4</v>
      </c>
      <c r="F163" s="80" t="s">
        <v>373</v>
      </c>
      <c r="G163" s="81"/>
      <c r="H163" s="82"/>
      <c r="I163" s="81"/>
      <c r="J163" s="83"/>
      <c r="K163" s="77" t="s">
        <v>373</v>
      </c>
      <c r="L163" s="83"/>
      <c r="M163" s="93"/>
      <c r="N163" s="125"/>
      <c r="O163" s="93"/>
      <c r="P163" s="125"/>
      <c r="Q163" s="93"/>
      <c r="R163" s="125"/>
      <c r="S163" s="93"/>
      <c r="T163" s="125"/>
    </row>
    <row r="164" spans="1:20" ht="24" customHeight="1">
      <c r="A164" s="126"/>
      <c r="B164" s="128" t="s">
        <v>374</v>
      </c>
      <c r="C164" s="178" t="s">
        <v>375</v>
      </c>
      <c r="D164" s="90"/>
      <c r="E164" s="82"/>
      <c r="F164" s="80"/>
      <c r="G164" s="81">
        <v>0.2</v>
      </c>
      <c r="H164" s="82">
        <v>11217</v>
      </c>
      <c r="I164" s="81">
        <v>67.74</v>
      </c>
      <c r="J164" s="83">
        <v>13.55</v>
      </c>
      <c r="K164" s="77"/>
      <c r="L164" s="83">
        <v>13.55</v>
      </c>
      <c r="M164" s="179">
        <f>L164*0.934</f>
        <v>12.655700000000001</v>
      </c>
      <c r="N164" s="175">
        <f>L164+M164</f>
        <v>26.2057</v>
      </c>
      <c r="O164" s="179">
        <f>N164*0.2</f>
        <v>5.241140000000001</v>
      </c>
      <c r="P164" s="175">
        <f>N164+O164</f>
        <v>31.44684</v>
      </c>
      <c r="Q164" s="179">
        <f>P164*0.18</f>
        <v>5.6604312</v>
      </c>
      <c r="R164" s="175">
        <f>P164+Q164</f>
        <v>37.1072712</v>
      </c>
      <c r="S164" s="93"/>
      <c r="T164" s="125"/>
    </row>
    <row r="165" spans="1:20" ht="24" customHeight="1">
      <c r="A165" s="126"/>
      <c r="B165" s="128" t="s">
        <v>376</v>
      </c>
      <c r="C165" s="178" t="s">
        <v>377</v>
      </c>
      <c r="D165" s="90"/>
      <c r="E165" s="82"/>
      <c r="F165" s="80"/>
      <c r="G165" s="81">
        <v>0.25</v>
      </c>
      <c r="H165" s="82">
        <v>11217</v>
      </c>
      <c r="I165" s="81">
        <v>67.74</v>
      </c>
      <c r="J165" s="83">
        <v>16.94</v>
      </c>
      <c r="K165" s="77"/>
      <c r="L165" s="83">
        <v>16.94</v>
      </c>
      <c r="M165" s="179">
        <f aca="true" t="shared" si="13" ref="M165:M228">L165*0.934</f>
        <v>15.821960000000002</v>
      </c>
      <c r="N165" s="175">
        <f aca="true" t="shared" si="14" ref="N165:N228">L165+M165</f>
        <v>32.76196</v>
      </c>
      <c r="O165" s="179">
        <f aca="true" t="shared" si="15" ref="O165:O228">N165*0.2</f>
        <v>6.552392000000001</v>
      </c>
      <c r="P165" s="175">
        <f aca="true" t="shared" si="16" ref="P165:P228">N165+O165</f>
        <v>39.314352</v>
      </c>
      <c r="Q165" s="179">
        <f aca="true" t="shared" si="17" ref="Q165:Q228">P165*0.18</f>
        <v>7.07658336</v>
      </c>
      <c r="R165" s="175">
        <f aca="true" t="shared" si="18" ref="R165:R228">P165+Q165</f>
        <v>46.39093536</v>
      </c>
      <c r="S165" s="93"/>
      <c r="T165" s="125"/>
    </row>
    <row r="166" spans="1:20" ht="24" customHeight="1">
      <c r="A166" s="126" t="s">
        <v>58</v>
      </c>
      <c r="B166" s="180" t="s">
        <v>378</v>
      </c>
      <c r="C166" s="77" t="s">
        <v>379</v>
      </c>
      <c r="D166" s="181" t="s">
        <v>372</v>
      </c>
      <c r="E166" s="82">
        <v>4</v>
      </c>
      <c r="F166" s="80" t="s">
        <v>133</v>
      </c>
      <c r="G166" s="81">
        <v>0.19</v>
      </c>
      <c r="H166" s="82">
        <v>11217</v>
      </c>
      <c r="I166" s="81">
        <v>67.74</v>
      </c>
      <c r="J166" s="83">
        <v>12.87</v>
      </c>
      <c r="K166" s="77" t="s">
        <v>133</v>
      </c>
      <c r="L166" s="83">
        <v>12.87</v>
      </c>
      <c r="M166" s="179">
        <f t="shared" si="13"/>
        <v>12.02058</v>
      </c>
      <c r="N166" s="175">
        <f t="shared" si="14"/>
        <v>24.89058</v>
      </c>
      <c r="O166" s="179">
        <f t="shared" si="15"/>
        <v>4.978116</v>
      </c>
      <c r="P166" s="175">
        <f t="shared" si="16"/>
        <v>29.868696</v>
      </c>
      <c r="Q166" s="179">
        <f t="shared" si="17"/>
        <v>5.37636528</v>
      </c>
      <c r="R166" s="175">
        <f t="shared" si="18"/>
        <v>35.24506128</v>
      </c>
      <c r="S166" s="93"/>
      <c r="T166" s="125"/>
    </row>
    <row r="167" spans="1:20" ht="27" customHeight="1">
      <c r="A167" s="126" t="s">
        <v>67</v>
      </c>
      <c r="B167" s="107" t="s">
        <v>380</v>
      </c>
      <c r="C167" s="77" t="s">
        <v>381</v>
      </c>
      <c r="D167" s="181" t="s">
        <v>372</v>
      </c>
      <c r="E167" s="82">
        <v>4</v>
      </c>
      <c r="F167" s="80" t="s">
        <v>382</v>
      </c>
      <c r="G167" s="81">
        <v>2</v>
      </c>
      <c r="H167" s="82">
        <v>11217</v>
      </c>
      <c r="I167" s="81">
        <v>67.74</v>
      </c>
      <c r="J167" s="83">
        <v>135.48</v>
      </c>
      <c r="K167" s="154" t="s">
        <v>382</v>
      </c>
      <c r="L167" s="83">
        <v>135.48</v>
      </c>
      <c r="M167" s="179">
        <f t="shared" si="13"/>
        <v>126.53832</v>
      </c>
      <c r="N167" s="175">
        <f t="shared" si="14"/>
        <v>262.01832</v>
      </c>
      <c r="O167" s="179">
        <f t="shared" si="15"/>
        <v>52.403664000000006</v>
      </c>
      <c r="P167" s="175">
        <f t="shared" si="16"/>
        <v>314.421984</v>
      </c>
      <c r="Q167" s="179">
        <f t="shared" si="17"/>
        <v>56.59595712</v>
      </c>
      <c r="R167" s="175">
        <f t="shared" si="18"/>
        <v>371.01794112</v>
      </c>
      <c r="S167" s="93"/>
      <c r="T167" s="125"/>
    </row>
    <row r="168" spans="1:20" ht="24" customHeight="1">
      <c r="A168" s="126" t="s">
        <v>74</v>
      </c>
      <c r="B168" s="107" t="s">
        <v>383</v>
      </c>
      <c r="C168" s="77" t="s">
        <v>371</v>
      </c>
      <c r="D168" s="90" t="s">
        <v>372</v>
      </c>
      <c r="E168" s="82">
        <v>4</v>
      </c>
      <c r="F168" s="80" t="s">
        <v>384</v>
      </c>
      <c r="G168" s="81"/>
      <c r="H168" s="82"/>
      <c r="I168" s="81"/>
      <c r="J168" s="83"/>
      <c r="K168" s="154" t="s">
        <v>384</v>
      </c>
      <c r="L168" s="83"/>
      <c r="M168" s="179"/>
      <c r="N168" s="175"/>
      <c r="O168" s="179"/>
      <c r="P168" s="175"/>
      <c r="Q168" s="179"/>
      <c r="R168" s="175"/>
      <c r="S168" s="93"/>
      <c r="T168" s="125"/>
    </row>
    <row r="169" spans="1:20" ht="24" customHeight="1">
      <c r="A169" s="126"/>
      <c r="B169" s="128" t="s">
        <v>385</v>
      </c>
      <c r="C169" s="178" t="s">
        <v>386</v>
      </c>
      <c r="D169" s="90"/>
      <c r="E169" s="82"/>
      <c r="F169" s="80"/>
      <c r="G169" s="81">
        <v>0.46</v>
      </c>
      <c r="H169" s="82">
        <v>11217</v>
      </c>
      <c r="I169" s="81">
        <v>67.74</v>
      </c>
      <c r="J169" s="83">
        <v>31.16</v>
      </c>
      <c r="K169" s="154"/>
      <c r="L169" s="83">
        <v>31.16</v>
      </c>
      <c r="M169" s="179">
        <f t="shared" si="13"/>
        <v>29.103440000000003</v>
      </c>
      <c r="N169" s="175">
        <f t="shared" si="14"/>
        <v>60.26344</v>
      </c>
      <c r="O169" s="179">
        <f t="shared" si="15"/>
        <v>12.052688000000002</v>
      </c>
      <c r="P169" s="175">
        <f t="shared" si="16"/>
        <v>72.316128</v>
      </c>
      <c r="Q169" s="179">
        <f t="shared" si="17"/>
        <v>13.01690304</v>
      </c>
      <c r="R169" s="175">
        <f t="shared" si="18"/>
        <v>85.33303104000001</v>
      </c>
      <c r="S169" s="93"/>
      <c r="T169" s="125"/>
    </row>
    <row r="170" spans="1:20" ht="24" customHeight="1">
      <c r="A170" s="126"/>
      <c r="B170" s="128" t="s">
        <v>387</v>
      </c>
      <c r="C170" s="178" t="s">
        <v>388</v>
      </c>
      <c r="D170" s="90"/>
      <c r="E170" s="82"/>
      <c r="F170" s="80"/>
      <c r="G170" s="81">
        <v>0.5</v>
      </c>
      <c r="H170" s="82">
        <v>11217</v>
      </c>
      <c r="I170" s="81">
        <v>67.74</v>
      </c>
      <c r="J170" s="83">
        <v>33.87</v>
      </c>
      <c r="K170" s="154"/>
      <c r="L170" s="83">
        <v>33.87</v>
      </c>
      <c r="M170" s="179">
        <f t="shared" si="13"/>
        <v>31.63458</v>
      </c>
      <c r="N170" s="175">
        <f t="shared" si="14"/>
        <v>65.50458</v>
      </c>
      <c r="O170" s="179">
        <f t="shared" si="15"/>
        <v>13.100916000000002</v>
      </c>
      <c r="P170" s="175">
        <f t="shared" si="16"/>
        <v>78.605496</v>
      </c>
      <c r="Q170" s="179">
        <f t="shared" si="17"/>
        <v>14.14898928</v>
      </c>
      <c r="R170" s="175">
        <f t="shared" si="18"/>
        <v>92.75448528</v>
      </c>
      <c r="S170" s="93"/>
      <c r="T170" s="125"/>
    </row>
    <row r="171" spans="1:20" ht="24" customHeight="1">
      <c r="A171" s="126" t="s">
        <v>76</v>
      </c>
      <c r="B171" s="107" t="s">
        <v>389</v>
      </c>
      <c r="C171" s="77" t="s">
        <v>390</v>
      </c>
      <c r="D171" s="181" t="s">
        <v>372</v>
      </c>
      <c r="E171" s="82">
        <v>4</v>
      </c>
      <c r="F171" s="80" t="s">
        <v>391</v>
      </c>
      <c r="G171" s="81">
        <v>3.24</v>
      </c>
      <c r="H171" s="82">
        <v>11217</v>
      </c>
      <c r="I171" s="81">
        <v>67.74</v>
      </c>
      <c r="J171" s="83">
        <v>219.48</v>
      </c>
      <c r="K171" s="77" t="s">
        <v>391</v>
      </c>
      <c r="L171" s="83">
        <v>219.48</v>
      </c>
      <c r="M171" s="179">
        <f t="shared" si="13"/>
        <v>204.99432000000002</v>
      </c>
      <c r="N171" s="175">
        <f t="shared" si="14"/>
        <v>424.47432000000003</v>
      </c>
      <c r="O171" s="179">
        <f t="shared" si="15"/>
        <v>84.89486400000001</v>
      </c>
      <c r="P171" s="175">
        <f t="shared" si="16"/>
        <v>509.369184</v>
      </c>
      <c r="Q171" s="179">
        <f t="shared" si="17"/>
        <v>91.68645312</v>
      </c>
      <c r="R171" s="175">
        <f t="shared" si="18"/>
        <v>601.05563712</v>
      </c>
      <c r="S171" s="93"/>
      <c r="T171" s="125"/>
    </row>
    <row r="172" spans="1:20" ht="24" customHeight="1">
      <c r="A172" s="126" t="s">
        <v>78</v>
      </c>
      <c r="B172" s="107" t="s">
        <v>392</v>
      </c>
      <c r="C172" s="77" t="s">
        <v>371</v>
      </c>
      <c r="D172" s="90" t="s">
        <v>372</v>
      </c>
      <c r="E172" s="82">
        <v>4</v>
      </c>
      <c r="F172" s="80" t="s">
        <v>393</v>
      </c>
      <c r="G172" s="81"/>
      <c r="H172" s="82"/>
      <c r="I172" s="81"/>
      <c r="J172" s="83"/>
      <c r="K172" s="77" t="s">
        <v>393</v>
      </c>
      <c r="L172" s="83"/>
      <c r="M172" s="179"/>
      <c r="N172" s="175"/>
      <c r="O172" s="179"/>
      <c r="P172" s="175"/>
      <c r="Q172" s="179"/>
      <c r="R172" s="175"/>
      <c r="S172" s="93"/>
      <c r="T172" s="125"/>
    </row>
    <row r="173" spans="1:20" ht="24" customHeight="1">
      <c r="A173" s="126"/>
      <c r="B173" s="128" t="s">
        <v>394</v>
      </c>
      <c r="C173" s="178" t="s">
        <v>395</v>
      </c>
      <c r="D173" s="90"/>
      <c r="E173" s="82"/>
      <c r="F173" s="80"/>
      <c r="G173" s="81">
        <v>0.41</v>
      </c>
      <c r="H173" s="82">
        <v>11217</v>
      </c>
      <c r="I173" s="81">
        <v>67.74</v>
      </c>
      <c r="J173" s="83">
        <v>27.77</v>
      </c>
      <c r="K173" s="77"/>
      <c r="L173" s="83">
        <v>27.77</v>
      </c>
      <c r="M173" s="179">
        <f t="shared" si="13"/>
        <v>25.93718</v>
      </c>
      <c r="N173" s="175">
        <f t="shared" si="14"/>
        <v>53.70718</v>
      </c>
      <c r="O173" s="179">
        <f t="shared" si="15"/>
        <v>10.741436</v>
      </c>
      <c r="P173" s="175">
        <f t="shared" si="16"/>
        <v>64.448616</v>
      </c>
      <c r="Q173" s="179">
        <f t="shared" si="17"/>
        <v>11.60075088</v>
      </c>
      <c r="R173" s="175">
        <f t="shared" si="18"/>
        <v>76.04936688000001</v>
      </c>
      <c r="S173" s="93"/>
      <c r="T173" s="125"/>
    </row>
    <row r="174" spans="1:20" ht="24" customHeight="1">
      <c r="A174" s="126"/>
      <c r="B174" s="128" t="s">
        <v>396</v>
      </c>
      <c r="C174" s="178" t="s">
        <v>397</v>
      </c>
      <c r="D174" s="90"/>
      <c r="E174" s="82"/>
      <c r="F174" s="80"/>
      <c r="G174" s="81">
        <v>0.73</v>
      </c>
      <c r="H174" s="82">
        <v>11217</v>
      </c>
      <c r="I174" s="81">
        <v>67.74</v>
      </c>
      <c r="J174" s="83">
        <v>49.45</v>
      </c>
      <c r="K174" s="77"/>
      <c r="L174" s="83">
        <v>49.45</v>
      </c>
      <c r="M174" s="179">
        <f t="shared" si="13"/>
        <v>46.1863</v>
      </c>
      <c r="N174" s="175">
        <f t="shared" si="14"/>
        <v>95.6363</v>
      </c>
      <c r="O174" s="179">
        <f t="shared" si="15"/>
        <v>19.127260000000003</v>
      </c>
      <c r="P174" s="175">
        <f t="shared" si="16"/>
        <v>114.76356000000001</v>
      </c>
      <c r="Q174" s="179">
        <f t="shared" si="17"/>
        <v>20.6574408</v>
      </c>
      <c r="R174" s="175">
        <f t="shared" si="18"/>
        <v>135.4210008</v>
      </c>
      <c r="S174" s="93"/>
      <c r="T174" s="125"/>
    </row>
    <row r="175" spans="1:20" ht="24" customHeight="1">
      <c r="A175" s="126" t="s">
        <v>80</v>
      </c>
      <c r="B175" s="107" t="s">
        <v>398</v>
      </c>
      <c r="C175" s="82" t="s">
        <v>399</v>
      </c>
      <c r="D175" s="181" t="s">
        <v>372</v>
      </c>
      <c r="E175" s="82">
        <v>4</v>
      </c>
      <c r="F175" s="80" t="s">
        <v>400</v>
      </c>
      <c r="G175" s="182">
        <v>39.6</v>
      </c>
      <c r="H175" s="82">
        <v>11217</v>
      </c>
      <c r="I175" s="81">
        <v>67.74</v>
      </c>
      <c r="J175" s="83">
        <v>2682.5</v>
      </c>
      <c r="K175" s="77" t="s">
        <v>400</v>
      </c>
      <c r="L175" s="83">
        <v>26.83</v>
      </c>
      <c r="M175" s="179">
        <f t="shared" si="13"/>
        <v>25.05922</v>
      </c>
      <c r="N175" s="175">
        <f t="shared" si="14"/>
        <v>51.889219999999995</v>
      </c>
      <c r="O175" s="179">
        <f t="shared" si="15"/>
        <v>10.377844</v>
      </c>
      <c r="P175" s="175">
        <f t="shared" si="16"/>
        <v>62.26706399999999</v>
      </c>
      <c r="Q175" s="179">
        <f t="shared" si="17"/>
        <v>11.208071519999997</v>
      </c>
      <c r="R175" s="175">
        <f t="shared" si="18"/>
        <v>73.47513551999998</v>
      </c>
      <c r="S175" s="93"/>
      <c r="T175" s="125"/>
    </row>
    <row r="176" spans="1:20" ht="23.25">
      <c r="A176" s="126" t="s">
        <v>83</v>
      </c>
      <c r="B176" s="74" t="s">
        <v>401</v>
      </c>
      <c r="C176" s="82" t="s">
        <v>402</v>
      </c>
      <c r="D176" s="181" t="s">
        <v>372</v>
      </c>
      <c r="E176" s="82">
        <v>4</v>
      </c>
      <c r="F176" s="183" t="s">
        <v>40</v>
      </c>
      <c r="G176" s="82">
        <v>0.2800000000000001</v>
      </c>
      <c r="H176" s="82">
        <v>11217</v>
      </c>
      <c r="I176" s="81">
        <v>67.74</v>
      </c>
      <c r="J176" s="83">
        <v>18.97</v>
      </c>
      <c r="K176" s="184" t="s">
        <v>40</v>
      </c>
      <c r="L176" s="83">
        <v>18.97</v>
      </c>
      <c r="M176" s="179">
        <f t="shared" si="13"/>
        <v>17.71798</v>
      </c>
      <c r="N176" s="175">
        <f t="shared" si="14"/>
        <v>36.687979999999996</v>
      </c>
      <c r="O176" s="179">
        <f t="shared" si="15"/>
        <v>7.337596</v>
      </c>
      <c r="P176" s="175">
        <f t="shared" si="16"/>
        <v>44.025575999999994</v>
      </c>
      <c r="Q176" s="179">
        <f t="shared" si="17"/>
        <v>7.924603679999999</v>
      </c>
      <c r="R176" s="175">
        <f t="shared" si="18"/>
        <v>51.95017967999999</v>
      </c>
      <c r="S176" s="93"/>
      <c r="T176" s="125"/>
    </row>
    <row r="177" spans="1:20" ht="23.25">
      <c r="A177" s="126" t="s">
        <v>90</v>
      </c>
      <c r="B177" s="185" t="s">
        <v>403</v>
      </c>
      <c r="C177" s="82" t="s">
        <v>404</v>
      </c>
      <c r="D177" s="181" t="s">
        <v>372</v>
      </c>
      <c r="E177" s="82">
        <v>4</v>
      </c>
      <c r="F177" s="186" t="s">
        <v>405</v>
      </c>
      <c r="G177" s="182">
        <v>20</v>
      </c>
      <c r="H177" s="82">
        <v>11217</v>
      </c>
      <c r="I177" s="81">
        <v>67.74</v>
      </c>
      <c r="J177" s="83">
        <v>1354.8</v>
      </c>
      <c r="K177" s="187" t="s">
        <v>40</v>
      </c>
      <c r="L177" s="83">
        <v>13.55</v>
      </c>
      <c r="M177" s="179">
        <f t="shared" si="13"/>
        <v>12.655700000000001</v>
      </c>
      <c r="N177" s="175">
        <f t="shared" si="14"/>
        <v>26.2057</v>
      </c>
      <c r="O177" s="179">
        <f t="shared" si="15"/>
        <v>5.241140000000001</v>
      </c>
      <c r="P177" s="175">
        <f t="shared" si="16"/>
        <v>31.44684</v>
      </c>
      <c r="Q177" s="179">
        <f t="shared" si="17"/>
        <v>5.6604312</v>
      </c>
      <c r="R177" s="175">
        <f t="shared" si="18"/>
        <v>37.1072712</v>
      </c>
      <c r="S177" s="93"/>
      <c r="T177" s="125"/>
    </row>
    <row r="178" spans="1:20" ht="23.25">
      <c r="A178" s="126" t="s">
        <v>406</v>
      </c>
      <c r="B178" s="185" t="s">
        <v>407</v>
      </c>
      <c r="C178" s="82" t="s">
        <v>408</v>
      </c>
      <c r="D178" s="181" t="s">
        <v>372</v>
      </c>
      <c r="E178" s="82">
        <v>4</v>
      </c>
      <c r="F178" s="186" t="s">
        <v>405</v>
      </c>
      <c r="G178" s="182">
        <v>15.3</v>
      </c>
      <c r="H178" s="82">
        <v>11217</v>
      </c>
      <c r="I178" s="81">
        <v>67.74</v>
      </c>
      <c r="J178" s="83">
        <v>1036.42</v>
      </c>
      <c r="K178" s="187" t="s">
        <v>40</v>
      </c>
      <c r="L178" s="83">
        <v>10.36</v>
      </c>
      <c r="M178" s="179">
        <f t="shared" si="13"/>
        <v>9.67624</v>
      </c>
      <c r="N178" s="175">
        <f t="shared" si="14"/>
        <v>20.03624</v>
      </c>
      <c r="O178" s="179">
        <f t="shared" si="15"/>
        <v>4.007248</v>
      </c>
      <c r="P178" s="175">
        <f t="shared" si="16"/>
        <v>24.043488</v>
      </c>
      <c r="Q178" s="179">
        <f t="shared" si="17"/>
        <v>4.327827839999999</v>
      </c>
      <c r="R178" s="175">
        <f t="shared" si="18"/>
        <v>28.37131584</v>
      </c>
      <c r="S178" s="93"/>
      <c r="T178" s="125"/>
    </row>
    <row r="179" spans="1:20" ht="23.25">
      <c r="A179" s="126" t="s">
        <v>409</v>
      </c>
      <c r="B179" s="185" t="s">
        <v>410</v>
      </c>
      <c r="C179" s="82" t="s">
        <v>411</v>
      </c>
      <c r="D179" s="181" t="s">
        <v>372</v>
      </c>
      <c r="E179" s="82">
        <v>4</v>
      </c>
      <c r="F179" s="186" t="s">
        <v>400</v>
      </c>
      <c r="G179" s="182">
        <v>38.9</v>
      </c>
      <c r="H179" s="82">
        <v>11217</v>
      </c>
      <c r="I179" s="81">
        <v>67.74</v>
      </c>
      <c r="J179" s="83">
        <v>2635.09</v>
      </c>
      <c r="K179" s="187" t="s">
        <v>412</v>
      </c>
      <c r="L179" s="83">
        <v>26.35</v>
      </c>
      <c r="M179" s="179">
        <f t="shared" si="13"/>
        <v>24.610900000000004</v>
      </c>
      <c r="N179" s="175">
        <f t="shared" si="14"/>
        <v>50.96090000000001</v>
      </c>
      <c r="O179" s="179">
        <f t="shared" si="15"/>
        <v>10.192180000000002</v>
      </c>
      <c r="P179" s="175">
        <f t="shared" si="16"/>
        <v>61.15308000000001</v>
      </c>
      <c r="Q179" s="179">
        <f t="shared" si="17"/>
        <v>11.007554400000002</v>
      </c>
      <c r="R179" s="175">
        <f t="shared" si="18"/>
        <v>72.1606344</v>
      </c>
      <c r="S179" s="93"/>
      <c r="T179" s="125"/>
    </row>
    <row r="180" spans="1:20" ht="23.25">
      <c r="A180" s="126" t="s">
        <v>111</v>
      </c>
      <c r="B180" s="185" t="s">
        <v>413</v>
      </c>
      <c r="C180" s="82" t="s">
        <v>414</v>
      </c>
      <c r="D180" s="181" t="s">
        <v>372</v>
      </c>
      <c r="E180" s="82">
        <v>4</v>
      </c>
      <c r="F180" s="186" t="s">
        <v>400</v>
      </c>
      <c r="G180" s="182">
        <v>32.9</v>
      </c>
      <c r="H180" s="82">
        <v>11217</v>
      </c>
      <c r="I180" s="81">
        <v>67.74</v>
      </c>
      <c r="J180" s="83">
        <v>2228.65</v>
      </c>
      <c r="K180" s="187" t="s">
        <v>412</v>
      </c>
      <c r="L180" s="83">
        <v>22.29</v>
      </c>
      <c r="M180" s="179">
        <f t="shared" si="13"/>
        <v>20.81886</v>
      </c>
      <c r="N180" s="175">
        <f t="shared" si="14"/>
        <v>43.10886</v>
      </c>
      <c r="O180" s="179">
        <f t="shared" si="15"/>
        <v>8.621772</v>
      </c>
      <c r="P180" s="175">
        <f t="shared" si="16"/>
        <v>51.730632</v>
      </c>
      <c r="Q180" s="179">
        <f t="shared" si="17"/>
        <v>9.31151376</v>
      </c>
      <c r="R180" s="175">
        <f t="shared" si="18"/>
        <v>61.04214576</v>
      </c>
      <c r="S180" s="93"/>
      <c r="T180" s="125"/>
    </row>
    <row r="181" spans="1:20" ht="23.25">
      <c r="A181" s="126" t="s">
        <v>131</v>
      </c>
      <c r="B181" s="185" t="s">
        <v>415</v>
      </c>
      <c r="C181" s="82" t="s">
        <v>416</v>
      </c>
      <c r="D181" s="181" t="s">
        <v>372</v>
      </c>
      <c r="E181" s="82">
        <v>4</v>
      </c>
      <c r="F181" s="186" t="s">
        <v>400</v>
      </c>
      <c r="G181" s="182">
        <v>43.2</v>
      </c>
      <c r="H181" s="82">
        <v>11217</v>
      </c>
      <c r="I181" s="81">
        <v>67.74</v>
      </c>
      <c r="J181" s="83">
        <v>2926.37</v>
      </c>
      <c r="K181" s="187" t="s">
        <v>412</v>
      </c>
      <c r="L181" s="83">
        <v>29.26</v>
      </c>
      <c r="M181" s="179">
        <f t="shared" si="13"/>
        <v>27.328840000000003</v>
      </c>
      <c r="N181" s="175">
        <f t="shared" si="14"/>
        <v>56.588840000000005</v>
      </c>
      <c r="O181" s="179">
        <f t="shared" si="15"/>
        <v>11.317768000000001</v>
      </c>
      <c r="P181" s="175">
        <f t="shared" si="16"/>
        <v>67.906608</v>
      </c>
      <c r="Q181" s="179">
        <f t="shared" si="17"/>
        <v>12.22318944</v>
      </c>
      <c r="R181" s="175">
        <f t="shared" si="18"/>
        <v>80.12979744</v>
      </c>
      <c r="S181" s="93"/>
      <c r="T181" s="125"/>
    </row>
    <row r="182" spans="1:20" ht="23.25">
      <c r="A182" s="126" t="s">
        <v>134</v>
      </c>
      <c r="B182" s="185" t="s">
        <v>417</v>
      </c>
      <c r="C182" s="82" t="s">
        <v>418</v>
      </c>
      <c r="D182" s="181" t="s">
        <v>372</v>
      </c>
      <c r="E182" s="82">
        <v>4</v>
      </c>
      <c r="F182" s="186" t="s">
        <v>400</v>
      </c>
      <c r="G182" s="182">
        <v>38.1</v>
      </c>
      <c r="H182" s="82">
        <v>11217</v>
      </c>
      <c r="I182" s="81">
        <v>67.74</v>
      </c>
      <c r="J182" s="83">
        <v>2580.89</v>
      </c>
      <c r="K182" s="187" t="s">
        <v>412</v>
      </c>
      <c r="L182" s="83">
        <v>25.81</v>
      </c>
      <c r="M182" s="179">
        <f t="shared" si="13"/>
        <v>24.10654</v>
      </c>
      <c r="N182" s="175">
        <f t="shared" si="14"/>
        <v>49.91654</v>
      </c>
      <c r="O182" s="179">
        <f t="shared" si="15"/>
        <v>9.983308000000001</v>
      </c>
      <c r="P182" s="175">
        <f t="shared" si="16"/>
        <v>59.899848</v>
      </c>
      <c r="Q182" s="179">
        <f t="shared" si="17"/>
        <v>10.78197264</v>
      </c>
      <c r="R182" s="175">
        <f t="shared" si="18"/>
        <v>70.68182064</v>
      </c>
      <c r="S182" s="93"/>
      <c r="T182" s="125"/>
    </row>
    <row r="183" spans="1:20" ht="23.25">
      <c r="A183" s="126" t="s">
        <v>171</v>
      </c>
      <c r="B183" s="185" t="s">
        <v>419</v>
      </c>
      <c r="C183" s="82" t="s">
        <v>420</v>
      </c>
      <c r="D183" s="181" t="s">
        <v>372</v>
      </c>
      <c r="E183" s="82">
        <v>4</v>
      </c>
      <c r="F183" s="186" t="s">
        <v>400</v>
      </c>
      <c r="G183" s="182">
        <v>69.4</v>
      </c>
      <c r="H183" s="82">
        <v>11217</v>
      </c>
      <c r="I183" s="81">
        <v>67.74</v>
      </c>
      <c r="J183" s="83">
        <v>4701.16</v>
      </c>
      <c r="K183" s="187" t="s">
        <v>412</v>
      </c>
      <c r="L183" s="83">
        <v>47.01</v>
      </c>
      <c r="M183" s="179">
        <f t="shared" si="13"/>
        <v>43.90734</v>
      </c>
      <c r="N183" s="175">
        <f t="shared" si="14"/>
        <v>90.91734</v>
      </c>
      <c r="O183" s="179">
        <f t="shared" si="15"/>
        <v>18.183468</v>
      </c>
      <c r="P183" s="175">
        <f t="shared" si="16"/>
        <v>109.100808</v>
      </c>
      <c r="Q183" s="179">
        <f t="shared" si="17"/>
        <v>19.63814544</v>
      </c>
      <c r="R183" s="175">
        <f t="shared" si="18"/>
        <v>128.73895344</v>
      </c>
      <c r="S183" s="93"/>
      <c r="T183" s="125"/>
    </row>
    <row r="184" spans="1:20" ht="23.25">
      <c r="A184" s="126" t="s">
        <v>176</v>
      </c>
      <c r="B184" s="185" t="s">
        <v>421</v>
      </c>
      <c r="C184" s="82" t="s">
        <v>422</v>
      </c>
      <c r="D184" s="181" t="s">
        <v>372</v>
      </c>
      <c r="E184" s="82">
        <v>4</v>
      </c>
      <c r="F184" s="186" t="s">
        <v>400</v>
      </c>
      <c r="G184" s="182">
        <v>163.3</v>
      </c>
      <c r="H184" s="82">
        <v>11217</v>
      </c>
      <c r="I184" s="81">
        <v>67.74</v>
      </c>
      <c r="J184" s="83">
        <v>11061.94</v>
      </c>
      <c r="K184" s="187" t="s">
        <v>412</v>
      </c>
      <c r="L184" s="83">
        <v>110.62</v>
      </c>
      <c r="M184" s="179">
        <f t="shared" si="13"/>
        <v>103.31908000000001</v>
      </c>
      <c r="N184" s="175">
        <f t="shared" si="14"/>
        <v>213.93908000000002</v>
      </c>
      <c r="O184" s="179">
        <f t="shared" si="15"/>
        <v>42.78781600000001</v>
      </c>
      <c r="P184" s="175">
        <f t="shared" si="16"/>
        <v>256.726896</v>
      </c>
      <c r="Q184" s="179">
        <f t="shared" si="17"/>
        <v>46.21084128</v>
      </c>
      <c r="R184" s="175">
        <f t="shared" si="18"/>
        <v>302.93773728</v>
      </c>
      <c r="S184" s="93"/>
      <c r="T184" s="125"/>
    </row>
    <row r="185" spans="1:20" ht="23.25">
      <c r="A185" s="126" t="s">
        <v>197</v>
      </c>
      <c r="B185" s="185" t="s">
        <v>423</v>
      </c>
      <c r="C185" s="82" t="s">
        <v>424</v>
      </c>
      <c r="D185" s="181" t="s">
        <v>372</v>
      </c>
      <c r="E185" s="82">
        <v>4</v>
      </c>
      <c r="F185" s="186" t="s">
        <v>400</v>
      </c>
      <c r="G185" s="182">
        <v>89.1</v>
      </c>
      <c r="H185" s="82">
        <v>11217</v>
      </c>
      <c r="I185" s="81">
        <v>67.74</v>
      </c>
      <c r="J185" s="83">
        <v>6035.63</v>
      </c>
      <c r="K185" s="187" t="s">
        <v>412</v>
      </c>
      <c r="L185" s="83">
        <v>60.36</v>
      </c>
      <c r="M185" s="179">
        <f t="shared" si="13"/>
        <v>56.37624</v>
      </c>
      <c r="N185" s="175">
        <f t="shared" si="14"/>
        <v>116.73624000000001</v>
      </c>
      <c r="O185" s="179">
        <f t="shared" si="15"/>
        <v>23.347248000000004</v>
      </c>
      <c r="P185" s="175">
        <f t="shared" si="16"/>
        <v>140.08348800000002</v>
      </c>
      <c r="Q185" s="179">
        <f t="shared" si="17"/>
        <v>25.21502784</v>
      </c>
      <c r="R185" s="175">
        <f t="shared" si="18"/>
        <v>165.29851584000002</v>
      </c>
      <c r="S185" s="93"/>
      <c r="T185" s="125"/>
    </row>
    <row r="186" spans="1:20" ht="23.25">
      <c r="A186" s="126" t="s">
        <v>201</v>
      </c>
      <c r="B186" s="185" t="s">
        <v>425</v>
      </c>
      <c r="C186" s="82" t="s">
        <v>426</v>
      </c>
      <c r="D186" s="181" t="s">
        <v>372</v>
      </c>
      <c r="E186" s="82">
        <v>4</v>
      </c>
      <c r="F186" s="186" t="s">
        <v>400</v>
      </c>
      <c r="G186" s="182">
        <v>13.9</v>
      </c>
      <c r="H186" s="82">
        <v>11217</v>
      </c>
      <c r="I186" s="81">
        <v>67.74</v>
      </c>
      <c r="J186" s="83">
        <v>941.59</v>
      </c>
      <c r="K186" s="187" t="s">
        <v>412</v>
      </c>
      <c r="L186" s="83">
        <v>9.42</v>
      </c>
      <c r="M186" s="179">
        <f t="shared" si="13"/>
        <v>8.79828</v>
      </c>
      <c r="N186" s="175">
        <f t="shared" si="14"/>
        <v>18.21828</v>
      </c>
      <c r="O186" s="179">
        <f t="shared" si="15"/>
        <v>3.643656</v>
      </c>
      <c r="P186" s="175">
        <f t="shared" si="16"/>
        <v>21.861936</v>
      </c>
      <c r="Q186" s="179">
        <f t="shared" si="17"/>
        <v>3.93514848</v>
      </c>
      <c r="R186" s="175">
        <f t="shared" si="18"/>
        <v>25.79708448</v>
      </c>
      <c r="S186" s="93"/>
      <c r="T186" s="125"/>
    </row>
    <row r="187" spans="1:20" ht="27.75" customHeight="1">
      <c r="A187" s="126" t="s">
        <v>204</v>
      </c>
      <c r="B187" s="185" t="s">
        <v>427</v>
      </c>
      <c r="C187" s="82" t="s">
        <v>428</v>
      </c>
      <c r="D187" s="181" t="s">
        <v>372</v>
      </c>
      <c r="E187" s="82">
        <v>4</v>
      </c>
      <c r="F187" s="186" t="s">
        <v>400</v>
      </c>
      <c r="G187" s="182">
        <v>116</v>
      </c>
      <c r="H187" s="82">
        <v>11217</v>
      </c>
      <c r="I187" s="81">
        <v>67.74</v>
      </c>
      <c r="J187" s="83">
        <v>7857.84</v>
      </c>
      <c r="K187" s="187" t="s">
        <v>412</v>
      </c>
      <c r="L187" s="83">
        <v>78.58</v>
      </c>
      <c r="M187" s="179">
        <f t="shared" si="13"/>
        <v>73.39372</v>
      </c>
      <c r="N187" s="175">
        <f t="shared" si="14"/>
        <v>151.97372000000001</v>
      </c>
      <c r="O187" s="179">
        <f t="shared" si="15"/>
        <v>30.394744000000003</v>
      </c>
      <c r="P187" s="175">
        <f t="shared" si="16"/>
        <v>182.36846400000002</v>
      </c>
      <c r="Q187" s="179">
        <f t="shared" si="17"/>
        <v>32.82632352</v>
      </c>
      <c r="R187" s="175">
        <f t="shared" si="18"/>
        <v>215.19478752000003</v>
      </c>
      <c r="S187" s="93"/>
      <c r="T187" s="125"/>
    </row>
    <row r="188" spans="1:20" ht="23.25">
      <c r="A188" s="126" t="s">
        <v>208</v>
      </c>
      <c r="B188" s="185" t="s">
        <v>429</v>
      </c>
      <c r="C188" s="82" t="s">
        <v>430</v>
      </c>
      <c r="D188" s="181" t="s">
        <v>372</v>
      </c>
      <c r="E188" s="82">
        <v>4</v>
      </c>
      <c r="F188" s="186" t="s">
        <v>400</v>
      </c>
      <c r="G188" s="182">
        <v>121</v>
      </c>
      <c r="H188" s="82">
        <v>11217</v>
      </c>
      <c r="I188" s="81">
        <v>67.74</v>
      </c>
      <c r="J188" s="83">
        <v>8196.54</v>
      </c>
      <c r="K188" s="187" t="s">
        <v>412</v>
      </c>
      <c r="L188" s="83">
        <v>81.97</v>
      </c>
      <c r="M188" s="179">
        <f t="shared" si="13"/>
        <v>76.55998000000001</v>
      </c>
      <c r="N188" s="175">
        <f t="shared" si="14"/>
        <v>158.52998000000002</v>
      </c>
      <c r="O188" s="179">
        <f t="shared" si="15"/>
        <v>31.705996000000006</v>
      </c>
      <c r="P188" s="175">
        <f t="shared" si="16"/>
        <v>190.23597600000002</v>
      </c>
      <c r="Q188" s="179">
        <f t="shared" si="17"/>
        <v>34.242475680000005</v>
      </c>
      <c r="R188" s="175">
        <f t="shared" si="18"/>
        <v>224.47845168000003</v>
      </c>
      <c r="S188" s="93"/>
      <c r="T188" s="125"/>
    </row>
    <row r="189" spans="1:20" ht="27" customHeight="1">
      <c r="A189" s="126" t="s">
        <v>216</v>
      </c>
      <c r="B189" s="185" t="s">
        <v>431</v>
      </c>
      <c r="C189" s="82" t="s">
        <v>432</v>
      </c>
      <c r="D189" s="181" t="s">
        <v>372</v>
      </c>
      <c r="E189" s="82">
        <v>4</v>
      </c>
      <c r="F189" s="186" t="s">
        <v>400</v>
      </c>
      <c r="G189" s="182">
        <v>177</v>
      </c>
      <c r="H189" s="82">
        <v>11217</v>
      </c>
      <c r="I189" s="81">
        <v>67.74</v>
      </c>
      <c r="J189" s="83">
        <v>11989.98</v>
      </c>
      <c r="K189" s="187" t="s">
        <v>412</v>
      </c>
      <c r="L189" s="83">
        <v>119.9</v>
      </c>
      <c r="M189" s="179">
        <f t="shared" si="13"/>
        <v>111.98660000000001</v>
      </c>
      <c r="N189" s="175">
        <f t="shared" si="14"/>
        <v>231.88660000000002</v>
      </c>
      <c r="O189" s="179">
        <f t="shared" si="15"/>
        <v>46.377320000000005</v>
      </c>
      <c r="P189" s="175">
        <f t="shared" si="16"/>
        <v>278.26392000000004</v>
      </c>
      <c r="Q189" s="179">
        <f t="shared" si="17"/>
        <v>50.08750560000001</v>
      </c>
      <c r="R189" s="175">
        <f t="shared" si="18"/>
        <v>328.3514256</v>
      </c>
      <c r="S189" s="93"/>
      <c r="T189" s="125"/>
    </row>
    <row r="190" spans="1:20" ht="23.25">
      <c r="A190" s="126" t="s">
        <v>259</v>
      </c>
      <c r="B190" s="185" t="s">
        <v>433</v>
      </c>
      <c r="C190" s="82" t="s">
        <v>434</v>
      </c>
      <c r="D190" s="181" t="s">
        <v>372</v>
      </c>
      <c r="E190" s="82">
        <v>4</v>
      </c>
      <c r="F190" s="186" t="s">
        <v>400</v>
      </c>
      <c r="G190" s="81">
        <v>4.48</v>
      </c>
      <c r="H190" s="82">
        <v>11217</v>
      </c>
      <c r="I190" s="81">
        <v>67.74</v>
      </c>
      <c r="J190" s="83">
        <v>303.48</v>
      </c>
      <c r="K190" s="187" t="s">
        <v>412</v>
      </c>
      <c r="L190" s="83">
        <v>303.48</v>
      </c>
      <c r="M190" s="179">
        <f t="shared" si="13"/>
        <v>283.45032000000003</v>
      </c>
      <c r="N190" s="175">
        <f t="shared" si="14"/>
        <v>586.93032</v>
      </c>
      <c r="O190" s="179">
        <f t="shared" si="15"/>
        <v>117.38606400000002</v>
      </c>
      <c r="P190" s="175">
        <f t="shared" si="16"/>
        <v>704.3163840000001</v>
      </c>
      <c r="Q190" s="179">
        <f t="shared" si="17"/>
        <v>126.77694912000001</v>
      </c>
      <c r="R190" s="175">
        <f t="shared" si="18"/>
        <v>831.0933331200001</v>
      </c>
      <c r="S190" s="93"/>
      <c r="T190" s="125"/>
    </row>
    <row r="191" spans="1:20" ht="23.25">
      <c r="A191" s="126" t="s">
        <v>271</v>
      </c>
      <c r="B191" s="185" t="s">
        <v>435</v>
      </c>
      <c r="C191" s="82" t="s">
        <v>436</v>
      </c>
      <c r="D191" s="181" t="s">
        <v>372</v>
      </c>
      <c r="E191" s="82">
        <v>4</v>
      </c>
      <c r="F191" s="186" t="s">
        <v>400</v>
      </c>
      <c r="G191" s="182">
        <v>87.3</v>
      </c>
      <c r="H191" s="82">
        <v>11217</v>
      </c>
      <c r="I191" s="81">
        <v>67.74</v>
      </c>
      <c r="J191" s="83">
        <v>5913.7</v>
      </c>
      <c r="K191" s="187" t="s">
        <v>412</v>
      </c>
      <c r="L191" s="83">
        <v>59.14</v>
      </c>
      <c r="M191" s="179">
        <f t="shared" si="13"/>
        <v>55.236760000000004</v>
      </c>
      <c r="N191" s="175">
        <f t="shared" si="14"/>
        <v>114.37676</v>
      </c>
      <c r="O191" s="179">
        <f t="shared" si="15"/>
        <v>22.875352000000003</v>
      </c>
      <c r="P191" s="175">
        <f t="shared" si="16"/>
        <v>137.252112</v>
      </c>
      <c r="Q191" s="179">
        <f t="shared" si="17"/>
        <v>24.70538016</v>
      </c>
      <c r="R191" s="175">
        <f t="shared" si="18"/>
        <v>161.95749216000002</v>
      </c>
      <c r="S191" s="93"/>
      <c r="T191" s="125"/>
    </row>
    <row r="192" spans="1:20" ht="23.25">
      <c r="A192" s="126" t="s">
        <v>275</v>
      </c>
      <c r="B192" s="185" t="s">
        <v>437</v>
      </c>
      <c r="C192" s="82" t="s">
        <v>438</v>
      </c>
      <c r="D192" s="181" t="s">
        <v>372</v>
      </c>
      <c r="E192" s="82">
        <v>4</v>
      </c>
      <c r="F192" s="186" t="s">
        <v>400</v>
      </c>
      <c r="G192" s="182">
        <v>73.4</v>
      </c>
      <c r="H192" s="82">
        <v>11217</v>
      </c>
      <c r="I192" s="81">
        <v>67.74</v>
      </c>
      <c r="J192" s="83">
        <v>4972.12</v>
      </c>
      <c r="K192" s="187" t="s">
        <v>412</v>
      </c>
      <c r="L192" s="83">
        <v>49.72</v>
      </c>
      <c r="M192" s="179">
        <f t="shared" si="13"/>
        <v>46.43848</v>
      </c>
      <c r="N192" s="175">
        <f t="shared" si="14"/>
        <v>96.15848</v>
      </c>
      <c r="O192" s="179">
        <f t="shared" si="15"/>
        <v>19.231696</v>
      </c>
      <c r="P192" s="175">
        <f t="shared" si="16"/>
        <v>115.390176</v>
      </c>
      <c r="Q192" s="179">
        <f t="shared" si="17"/>
        <v>20.77023168</v>
      </c>
      <c r="R192" s="175">
        <f t="shared" si="18"/>
        <v>136.16040768</v>
      </c>
      <c r="S192" s="93"/>
      <c r="T192" s="125"/>
    </row>
    <row r="193" spans="1:20" ht="23.25">
      <c r="A193" s="126" t="s">
        <v>282</v>
      </c>
      <c r="B193" s="185" t="s">
        <v>439</v>
      </c>
      <c r="C193" s="82" t="s">
        <v>440</v>
      </c>
      <c r="D193" s="181" t="s">
        <v>372</v>
      </c>
      <c r="E193" s="82">
        <v>4</v>
      </c>
      <c r="F193" s="186" t="s">
        <v>400</v>
      </c>
      <c r="G193" s="182">
        <v>118</v>
      </c>
      <c r="H193" s="82">
        <v>11217</v>
      </c>
      <c r="I193" s="81">
        <v>67.74</v>
      </c>
      <c r="J193" s="83">
        <v>7993.32</v>
      </c>
      <c r="K193" s="187" t="s">
        <v>412</v>
      </c>
      <c r="L193" s="83">
        <v>79.93</v>
      </c>
      <c r="M193" s="179">
        <f t="shared" si="13"/>
        <v>74.65462000000001</v>
      </c>
      <c r="N193" s="175">
        <f t="shared" si="14"/>
        <v>154.58462000000003</v>
      </c>
      <c r="O193" s="179">
        <f t="shared" si="15"/>
        <v>30.91692400000001</v>
      </c>
      <c r="P193" s="175">
        <f t="shared" si="16"/>
        <v>185.50154400000002</v>
      </c>
      <c r="Q193" s="179">
        <f t="shared" si="17"/>
        <v>33.39027792</v>
      </c>
      <c r="R193" s="175">
        <f t="shared" si="18"/>
        <v>218.89182192000004</v>
      </c>
      <c r="S193" s="93"/>
      <c r="T193" s="125"/>
    </row>
    <row r="194" spans="1:20" ht="23.25">
      <c r="A194" s="126" t="s">
        <v>287</v>
      </c>
      <c r="B194" s="185" t="s">
        <v>441</v>
      </c>
      <c r="C194" s="82" t="s">
        <v>442</v>
      </c>
      <c r="D194" s="181" t="s">
        <v>372</v>
      </c>
      <c r="E194" s="82">
        <v>4</v>
      </c>
      <c r="F194" s="186" t="s">
        <v>443</v>
      </c>
      <c r="G194" s="182">
        <v>76.5</v>
      </c>
      <c r="H194" s="82">
        <v>11217</v>
      </c>
      <c r="I194" s="81">
        <v>67.74</v>
      </c>
      <c r="J194" s="83">
        <v>5182.11</v>
      </c>
      <c r="K194" s="187" t="s">
        <v>444</v>
      </c>
      <c r="L194" s="83">
        <v>51.82</v>
      </c>
      <c r="M194" s="179">
        <f t="shared" si="13"/>
        <v>48.39988</v>
      </c>
      <c r="N194" s="175">
        <f t="shared" si="14"/>
        <v>100.21988</v>
      </c>
      <c r="O194" s="179">
        <f t="shared" si="15"/>
        <v>20.043976</v>
      </c>
      <c r="P194" s="175">
        <f t="shared" si="16"/>
        <v>120.263856</v>
      </c>
      <c r="Q194" s="179">
        <f t="shared" si="17"/>
        <v>21.64749408</v>
      </c>
      <c r="R194" s="175">
        <f t="shared" si="18"/>
        <v>141.91135008</v>
      </c>
      <c r="S194" s="93"/>
      <c r="T194" s="125"/>
    </row>
    <row r="195" spans="1:20" ht="36" customHeight="1">
      <c r="A195" s="126" t="s">
        <v>291</v>
      </c>
      <c r="B195" s="185" t="s">
        <v>445</v>
      </c>
      <c r="C195" s="82" t="s">
        <v>446</v>
      </c>
      <c r="D195" s="181" t="s">
        <v>372</v>
      </c>
      <c r="E195" s="82">
        <v>4</v>
      </c>
      <c r="F195" s="186" t="s">
        <v>412</v>
      </c>
      <c r="G195" s="81">
        <v>1.56</v>
      </c>
      <c r="H195" s="82">
        <v>11217</v>
      </c>
      <c r="I195" s="81">
        <v>67.74</v>
      </c>
      <c r="J195" s="83">
        <v>105.67</v>
      </c>
      <c r="K195" s="187" t="s">
        <v>412</v>
      </c>
      <c r="L195" s="83">
        <v>105.67</v>
      </c>
      <c r="M195" s="179">
        <f t="shared" si="13"/>
        <v>98.69578000000001</v>
      </c>
      <c r="N195" s="175">
        <f t="shared" si="14"/>
        <v>204.36578000000003</v>
      </c>
      <c r="O195" s="179">
        <f t="shared" si="15"/>
        <v>40.87315600000001</v>
      </c>
      <c r="P195" s="175">
        <f t="shared" si="16"/>
        <v>245.23893600000002</v>
      </c>
      <c r="Q195" s="179">
        <f t="shared" si="17"/>
        <v>44.143008480000006</v>
      </c>
      <c r="R195" s="175">
        <f t="shared" si="18"/>
        <v>289.38194448</v>
      </c>
      <c r="S195" s="93"/>
      <c r="T195" s="125"/>
    </row>
    <row r="196" spans="1:20" ht="23.25">
      <c r="A196" s="126" t="s">
        <v>294</v>
      </c>
      <c r="B196" s="185" t="s">
        <v>447</v>
      </c>
      <c r="C196" s="82" t="s">
        <v>448</v>
      </c>
      <c r="D196" s="181" t="s">
        <v>372</v>
      </c>
      <c r="E196" s="82">
        <v>4</v>
      </c>
      <c r="F196" s="186" t="s">
        <v>412</v>
      </c>
      <c r="G196" s="182">
        <v>7.1</v>
      </c>
      <c r="H196" s="82">
        <v>11217</v>
      </c>
      <c r="I196" s="81">
        <v>67.74</v>
      </c>
      <c r="J196" s="83">
        <v>480.95</v>
      </c>
      <c r="K196" s="187" t="s">
        <v>412</v>
      </c>
      <c r="L196" s="83">
        <v>4.81</v>
      </c>
      <c r="M196" s="179">
        <f t="shared" si="13"/>
        <v>4.49254</v>
      </c>
      <c r="N196" s="175">
        <f t="shared" si="14"/>
        <v>9.30254</v>
      </c>
      <c r="O196" s="179">
        <f t="shared" si="15"/>
        <v>1.8605080000000003</v>
      </c>
      <c r="P196" s="175">
        <f t="shared" si="16"/>
        <v>11.163048</v>
      </c>
      <c r="Q196" s="179">
        <f t="shared" si="17"/>
        <v>2.00934864</v>
      </c>
      <c r="R196" s="175">
        <f t="shared" si="18"/>
        <v>13.172396639999999</v>
      </c>
      <c r="S196" s="93"/>
      <c r="T196" s="125"/>
    </row>
    <row r="197" spans="1:20" ht="23.25">
      <c r="A197" s="126" t="s">
        <v>297</v>
      </c>
      <c r="B197" s="185" t="s">
        <v>449</v>
      </c>
      <c r="C197" s="82" t="s">
        <v>450</v>
      </c>
      <c r="D197" s="181" t="s">
        <v>372</v>
      </c>
      <c r="E197" s="82">
        <v>4</v>
      </c>
      <c r="F197" s="186" t="s">
        <v>412</v>
      </c>
      <c r="G197" s="81">
        <v>0.87</v>
      </c>
      <c r="H197" s="82">
        <v>11217</v>
      </c>
      <c r="I197" s="81">
        <v>67.74</v>
      </c>
      <c r="J197" s="83">
        <v>58.93</v>
      </c>
      <c r="K197" s="187" t="s">
        <v>412</v>
      </c>
      <c r="L197" s="83">
        <v>58.93</v>
      </c>
      <c r="M197" s="179">
        <f t="shared" si="13"/>
        <v>55.040620000000004</v>
      </c>
      <c r="N197" s="175">
        <f t="shared" si="14"/>
        <v>113.97062</v>
      </c>
      <c r="O197" s="179">
        <f t="shared" si="15"/>
        <v>22.794124</v>
      </c>
      <c r="P197" s="175">
        <f t="shared" si="16"/>
        <v>136.764744</v>
      </c>
      <c r="Q197" s="179">
        <f t="shared" si="17"/>
        <v>24.617653920000002</v>
      </c>
      <c r="R197" s="175">
        <f t="shared" si="18"/>
        <v>161.38239792000002</v>
      </c>
      <c r="S197" s="93"/>
      <c r="T197" s="125"/>
    </row>
    <row r="198" spans="1:20" ht="36" customHeight="1">
      <c r="A198" s="126" t="s">
        <v>309</v>
      </c>
      <c r="B198" s="188" t="s">
        <v>451</v>
      </c>
      <c r="C198" s="189" t="s">
        <v>452</v>
      </c>
      <c r="D198" s="181" t="s">
        <v>372</v>
      </c>
      <c r="E198" s="82">
        <v>4</v>
      </c>
      <c r="F198" s="190" t="s">
        <v>453</v>
      </c>
      <c r="G198" s="102">
        <v>0.27</v>
      </c>
      <c r="H198" s="82">
        <v>11217</v>
      </c>
      <c r="I198" s="81">
        <v>67.74</v>
      </c>
      <c r="J198" s="83">
        <v>18.26</v>
      </c>
      <c r="K198" s="191" t="s">
        <v>454</v>
      </c>
      <c r="L198" s="83">
        <v>18.26</v>
      </c>
      <c r="M198" s="179">
        <f t="shared" si="13"/>
        <v>17.054840000000002</v>
      </c>
      <c r="N198" s="175">
        <f t="shared" si="14"/>
        <v>35.314840000000004</v>
      </c>
      <c r="O198" s="179">
        <f t="shared" si="15"/>
        <v>7.0629680000000015</v>
      </c>
      <c r="P198" s="175">
        <f t="shared" si="16"/>
        <v>42.377808</v>
      </c>
      <c r="Q198" s="179">
        <f t="shared" si="17"/>
        <v>7.62800544</v>
      </c>
      <c r="R198" s="175">
        <f t="shared" si="18"/>
        <v>50.005813440000004</v>
      </c>
      <c r="S198" s="93"/>
      <c r="T198" s="125"/>
    </row>
    <row r="199" spans="1:20" ht="36" customHeight="1">
      <c r="A199" s="126" t="s">
        <v>316</v>
      </c>
      <c r="B199" s="188" t="s">
        <v>455</v>
      </c>
      <c r="C199" s="82" t="s">
        <v>456</v>
      </c>
      <c r="D199" s="181" t="s">
        <v>372</v>
      </c>
      <c r="E199" s="82">
        <v>4</v>
      </c>
      <c r="F199" s="186" t="s">
        <v>405</v>
      </c>
      <c r="G199" s="182">
        <v>15.3</v>
      </c>
      <c r="H199" s="82">
        <v>11217</v>
      </c>
      <c r="I199" s="81">
        <v>67.74</v>
      </c>
      <c r="J199" s="83">
        <v>1036.42</v>
      </c>
      <c r="K199" s="187" t="s">
        <v>40</v>
      </c>
      <c r="L199" s="83">
        <v>10.36</v>
      </c>
      <c r="M199" s="179">
        <f t="shared" si="13"/>
        <v>9.67624</v>
      </c>
      <c r="N199" s="175">
        <f t="shared" si="14"/>
        <v>20.03624</v>
      </c>
      <c r="O199" s="179">
        <f t="shared" si="15"/>
        <v>4.007248</v>
      </c>
      <c r="P199" s="175">
        <f t="shared" si="16"/>
        <v>24.043488</v>
      </c>
      <c r="Q199" s="179">
        <f t="shared" si="17"/>
        <v>4.327827839999999</v>
      </c>
      <c r="R199" s="175">
        <f t="shared" si="18"/>
        <v>28.37131584</v>
      </c>
      <c r="S199" s="93"/>
      <c r="T199" s="125"/>
    </row>
    <row r="200" spans="1:20" ht="23.25">
      <c r="A200" s="126" t="s">
        <v>326</v>
      </c>
      <c r="B200" s="185" t="s">
        <v>457</v>
      </c>
      <c r="C200" s="82" t="s">
        <v>458</v>
      </c>
      <c r="D200" s="181" t="s">
        <v>372</v>
      </c>
      <c r="E200" s="82">
        <v>4</v>
      </c>
      <c r="F200" s="186" t="s">
        <v>405</v>
      </c>
      <c r="G200" s="182">
        <v>33.9</v>
      </c>
      <c r="H200" s="82">
        <v>11217</v>
      </c>
      <c r="I200" s="81">
        <v>67.74</v>
      </c>
      <c r="J200" s="83">
        <v>2296.39</v>
      </c>
      <c r="K200" s="187" t="s">
        <v>40</v>
      </c>
      <c r="L200" s="83">
        <v>22.96</v>
      </c>
      <c r="M200" s="179">
        <f t="shared" si="13"/>
        <v>21.444640000000003</v>
      </c>
      <c r="N200" s="175">
        <f t="shared" si="14"/>
        <v>44.40464</v>
      </c>
      <c r="O200" s="179">
        <f t="shared" si="15"/>
        <v>8.880928</v>
      </c>
      <c r="P200" s="175">
        <f t="shared" si="16"/>
        <v>53.285568</v>
      </c>
      <c r="Q200" s="179">
        <f t="shared" si="17"/>
        <v>9.591402239999999</v>
      </c>
      <c r="R200" s="175">
        <f t="shared" si="18"/>
        <v>62.87697024</v>
      </c>
      <c r="S200" s="93"/>
      <c r="T200" s="125"/>
    </row>
    <row r="201" spans="1:20" ht="23.25">
      <c r="A201" s="126" t="s">
        <v>338</v>
      </c>
      <c r="B201" s="185" t="s">
        <v>459</v>
      </c>
      <c r="C201" s="82" t="s">
        <v>460</v>
      </c>
      <c r="D201" s="181" t="s">
        <v>372</v>
      </c>
      <c r="E201" s="82">
        <v>4</v>
      </c>
      <c r="F201" s="186" t="s">
        <v>405</v>
      </c>
      <c r="G201" s="81">
        <v>6.74</v>
      </c>
      <c r="H201" s="82">
        <v>11217</v>
      </c>
      <c r="I201" s="81">
        <v>67.74</v>
      </c>
      <c r="J201" s="83">
        <v>456.57</v>
      </c>
      <c r="K201" s="187" t="s">
        <v>40</v>
      </c>
      <c r="L201" s="83">
        <v>4.57</v>
      </c>
      <c r="M201" s="179">
        <f t="shared" si="13"/>
        <v>4.2683800000000005</v>
      </c>
      <c r="N201" s="175">
        <f t="shared" si="14"/>
        <v>8.83838</v>
      </c>
      <c r="O201" s="179">
        <f t="shared" si="15"/>
        <v>1.7676760000000002</v>
      </c>
      <c r="P201" s="175">
        <f t="shared" si="16"/>
        <v>10.606056</v>
      </c>
      <c r="Q201" s="179">
        <f t="shared" si="17"/>
        <v>1.9090900800000001</v>
      </c>
      <c r="R201" s="175">
        <f t="shared" si="18"/>
        <v>12.515146080000001</v>
      </c>
      <c r="S201" s="93"/>
      <c r="T201" s="125"/>
    </row>
    <row r="202" spans="1:20" ht="23.25">
      <c r="A202" s="126" t="s">
        <v>341</v>
      </c>
      <c r="B202" s="185" t="s">
        <v>461</v>
      </c>
      <c r="C202" s="82" t="s">
        <v>462</v>
      </c>
      <c r="D202" s="181" t="s">
        <v>372</v>
      </c>
      <c r="E202" s="82">
        <v>4</v>
      </c>
      <c r="F202" s="186" t="s">
        <v>405</v>
      </c>
      <c r="G202" s="182">
        <v>37</v>
      </c>
      <c r="H202" s="82">
        <v>11217</v>
      </c>
      <c r="I202" s="81">
        <v>67.74</v>
      </c>
      <c r="J202" s="83">
        <v>2506.38</v>
      </c>
      <c r="K202" s="187" t="s">
        <v>40</v>
      </c>
      <c r="L202" s="83">
        <v>25.06</v>
      </c>
      <c r="M202" s="179">
        <f t="shared" si="13"/>
        <v>23.40604</v>
      </c>
      <c r="N202" s="175">
        <f t="shared" si="14"/>
        <v>48.46604</v>
      </c>
      <c r="O202" s="179">
        <f t="shared" si="15"/>
        <v>9.693208</v>
      </c>
      <c r="P202" s="175">
        <f t="shared" si="16"/>
        <v>58.159248</v>
      </c>
      <c r="Q202" s="179">
        <f t="shared" si="17"/>
        <v>10.46866464</v>
      </c>
      <c r="R202" s="175">
        <f t="shared" si="18"/>
        <v>68.62791264</v>
      </c>
      <c r="S202" s="93"/>
      <c r="T202" s="125"/>
    </row>
    <row r="203" spans="1:20" ht="30" customHeight="1">
      <c r="A203" s="126" t="s">
        <v>463</v>
      </c>
      <c r="B203" s="185" t="s">
        <v>464</v>
      </c>
      <c r="C203" s="82" t="s">
        <v>465</v>
      </c>
      <c r="D203" s="181" t="s">
        <v>372</v>
      </c>
      <c r="E203" s="82">
        <v>4</v>
      </c>
      <c r="F203" s="186" t="s">
        <v>405</v>
      </c>
      <c r="G203" s="182">
        <v>17</v>
      </c>
      <c r="H203" s="82">
        <v>11217</v>
      </c>
      <c r="I203" s="81">
        <v>67.74</v>
      </c>
      <c r="J203" s="83">
        <v>1151.58</v>
      </c>
      <c r="K203" s="187" t="s">
        <v>40</v>
      </c>
      <c r="L203" s="83">
        <v>11.52</v>
      </c>
      <c r="M203" s="179">
        <f t="shared" si="13"/>
        <v>10.75968</v>
      </c>
      <c r="N203" s="175">
        <f t="shared" si="14"/>
        <v>22.27968</v>
      </c>
      <c r="O203" s="179">
        <f t="shared" si="15"/>
        <v>4.455936</v>
      </c>
      <c r="P203" s="175">
        <f t="shared" si="16"/>
        <v>26.735616</v>
      </c>
      <c r="Q203" s="179">
        <f t="shared" si="17"/>
        <v>4.81241088</v>
      </c>
      <c r="R203" s="175">
        <f t="shared" si="18"/>
        <v>31.548026880000002</v>
      </c>
      <c r="S203" s="93"/>
      <c r="T203" s="125"/>
    </row>
    <row r="204" spans="1:20" ht="24" customHeight="1">
      <c r="A204" s="126" t="s">
        <v>351</v>
      </c>
      <c r="B204" s="107" t="s">
        <v>466</v>
      </c>
      <c r="C204" s="82" t="s">
        <v>467</v>
      </c>
      <c r="D204" s="192" t="s">
        <v>468</v>
      </c>
      <c r="E204" s="82">
        <v>4</v>
      </c>
      <c r="F204" s="186" t="s">
        <v>400</v>
      </c>
      <c r="G204" s="182">
        <v>10.7</v>
      </c>
      <c r="H204" s="82">
        <v>11217</v>
      </c>
      <c r="I204" s="81">
        <v>67.74</v>
      </c>
      <c r="J204" s="83">
        <v>724.82</v>
      </c>
      <c r="K204" s="187" t="s">
        <v>400</v>
      </c>
      <c r="L204" s="83">
        <v>7.25</v>
      </c>
      <c r="M204" s="179">
        <f t="shared" si="13"/>
        <v>6.7715000000000005</v>
      </c>
      <c r="N204" s="175">
        <f t="shared" si="14"/>
        <v>14.0215</v>
      </c>
      <c r="O204" s="179">
        <f t="shared" si="15"/>
        <v>2.8043</v>
      </c>
      <c r="P204" s="175">
        <f t="shared" si="16"/>
        <v>16.8258</v>
      </c>
      <c r="Q204" s="179">
        <f t="shared" si="17"/>
        <v>3.028644</v>
      </c>
      <c r="R204" s="175">
        <f t="shared" si="18"/>
        <v>19.854444</v>
      </c>
      <c r="S204" s="93"/>
      <c r="T204" s="125"/>
    </row>
    <row r="205" spans="1:20" ht="24" customHeight="1">
      <c r="A205" s="126" t="s">
        <v>358</v>
      </c>
      <c r="B205" s="107" t="s">
        <v>469</v>
      </c>
      <c r="C205" s="82" t="s">
        <v>470</v>
      </c>
      <c r="D205" s="192" t="s">
        <v>468</v>
      </c>
      <c r="E205" s="82">
        <v>4</v>
      </c>
      <c r="F205" s="186" t="s">
        <v>400</v>
      </c>
      <c r="G205" s="182">
        <v>289.7</v>
      </c>
      <c r="H205" s="82">
        <v>11217</v>
      </c>
      <c r="I205" s="81">
        <v>67.74</v>
      </c>
      <c r="J205" s="83">
        <v>19624.28</v>
      </c>
      <c r="K205" s="187" t="s">
        <v>400</v>
      </c>
      <c r="L205" s="83">
        <v>196.24</v>
      </c>
      <c r="M205" s="179">
        <f t="shared" si="13"/>
        <v>183.28816</v>
      </c>
      <c r="N205" s="175">
        <f t="shared" si="14"/>
        <v>379.52816</v>
      </c>
      <c r="O205" s="179">
        <f t="shared" si="15"/>
        <v>75.90563200000001</v>
      </c>
      <c r="P205" s="175">
        <f t="shared" si="16"/>
        <v>455.43379200000004</v>
      </c>
      <c r="Q205" s="179">
        <f t="shared" si="17"/>
        <v>81.97808256</v>
      </c>
      <c r="R205" s="175">
        <f t="shared" si="18"/>
        <v>537.41187456</v>
      </c>
      <c r="S205" s="93"/>
      <c r="T205" s="125"/>
    </row>
    <row r="206" spans="1:20" ht="24" customHeight="1">
      <c r="A206" s="126" t="s">
        <v>471</v>
      </c>
      <c r="B206" s="107" t="s">
        <v>472</v>
      </c>
      <c r="C206" s="77" t="s">
        <v>473</v>
      </c>
      <c r="D206" s="192" t="s">
        <v>468</v>
      </c>
      <c r="E206" s="82">
        <v>4</v>
      </c>
      <c r="F206" s="193" t="s">
        <v>474</v>
      </c>
      <c r="G206" s="81">
        <v>0.26</v>
      </c>
      <c r="H206" s="82">
        <v>11217</v>
      </c>
      <c r="I206" s="81">
        <v>67.74</v>
      </c>
      <c r="J206" s="83">
        <v>17.61</v>
      </c>
      <c r="K206" s="102" t="s">
        <v>474</v>
      </c>
      <c r="L206" s="83">
        <v>17.61</v>
      </c>
      <c r="M206" s="179">
        <f t="shared" si="13"/>
        <v>16.44774</v>
      </c>
      <c r="N206" s="175">
        <f t="shared" si="14"/>
        <v>34.057739999999995</v>
      </c>
      <c r="O206" s="179">
        <f t="shared" si="15"/>
        <v>6.811547999999999</v>
      </c>
      <c r="P206" s="175">
        <f t="shared" si="16"/>
        <v>40.869288</v>
      </c>
      <c r="Q206" s="179">
        <f t="shared" si="17"/>
        <v>7.356471839999999</v>
      </c>
      <c r="R206" s="175">
        <f t="shared" si="18"/>
        <v>48.225759839999995</v>
      </c>
      <c r="S206" s="93"/>
      <c r="T206" s="125"/>
    </row>
    <row r="207" spans="1:20" ht="24" customHeight="1">
      <c r="A207" s="126" t="s">
        <v>475</v>
      </c>
      <c r="B207" s="107" t="s">
        <v>476</v>
      </c>
      <c r="C207" s="77" t="s">
        <v>477</v>
      </c>
      <c r="D207" s="192" t="s">
        <v>468</v>
      </c>
      <c r="E207" s="82">
        <v>4</v>
      </c>
      <c r="F207" s="193" t="s">
        <v>474</v>
      </c>
      <c r="G207" s="81">
        <v>0.22</v>
      </c>
      <c r="H207" s="82">
        <v>11217</v>
      </c>
      <c r="I207" s="81">
        <v>67.74</v>
      </c>
      <c r="J207" s="83">
        <v>14.9</v>
      </c>
      <c r="K207" s="102" t="s">
        <v>474</v>
      </c>
      <c r="L207" s="83">
        <v>14.9</v>
      </c>
      <c r="M207" s="179">
        <f t="shared" si="13"/>
        <v>13.9166</v>
      </c>
      <c r="N207" s="175">
        <f t="shared" si="14"/>
        <v>28.8166</v>
      </c>
      <c r="O207" s="179">
        <f t="shared" si="15"/>
        <v>5.76332</v>
      </c>
      <c r="P207" s="175">
        <f t="shared" si="16"/>
        <v>34.57992</v>
      </c>
      <c r="Q207" s="179">
        <f t="shared" si="17"/>
        <v>6.2243856</v>
      </c>
      <c r="R207" s="175">
        <f t="shared" si="18"/>
        <v>40.8043056</v>
      </c>
      <c r="S207" s="93"/>
      <c r="T207" s="125"/>
    </row>
    <row r="208" spans="1:20" ht="27.75" customHeight="1">
      <c r="A208" s="122" t="s">
        <v>478</v>
      </c>
      <c r="B208" s="107" t="s">
        <v>479</v>
      </c>
      <c r="C208" s="77" t="s">
        <v>480</v>
      </c>
      <c r="D208" s="192" t="s">
        <v>468</v>
      </c>
      <c r="E208" s="82">
        <v>4</v>
      </c>
      <c r="F208" s="193" t="s">
        <v>296</v>
      </c>
      <c r="G208" s="81">
        <v>0.25</v>
      </c>
      <c r="H208" s="82">
        <v>11217</v>
      </c>
      <c r="I208" s="81">
        <v>67.74</v>
      </c>
      <c r="J208" s="83">
        <v>16.94</v>
      </c>
      <c r="K208" s="102" t="s">
        <v>296</v>
      </c>
      <c r="L208" s="83">
        <v>16.94</v>
      </c>
      <c r="M208" s="179">
        <f t="shared" si="13"/>
        <v>15.821960000000002</v>
      </c>
      <c r="N208" s="175">
        <f t="shared" si="14"/>
        <v>32.76196</v>
      </c>
      <c r="O208" s="179">
        <f t="shared" si="15"/>
        <v>6.552392000000001</v>
      </c>
      <c r="P208" s="175">
        <f t="shared" si="16"/>
        <v>39.314352</v>
      </c>
      <c r="Q208" s="179">
        <f t="shared" si="17"/>
        <v>7.07658336</v>
      </c>
      <c r="R208" s="175">
        <f t="shared" si="18"/>
        <v>46.39093536</v>
      </c>
      <c r="S208" s="93"/>
      <c r="T208" s="125"/>
    </row>
    <row r="209" spans="1:20" ht="24" customHeight="1">
      <c r="A209" s="122" t="s">
        <v>481</v>
      </c>
      <c r="B209" s="107" t="s">
        <v>482</v>
      </c>
      <c r="C209" s="82" t="s">
        <v>483</v>
      </c>
      <c r="D209" s="192" t="s">
        <v>468</v>
      </c>
      <c r="E209" s="82">
        <v>4</v>
      </c>
      <c r="F209" s="186" t="s">
        <v>400</v>
      </c>
      <c r="G209" s="81">
        <v>1.13</v>
      </c>
      <c r="H209" s="82">
        <v>11217</v>
      </c>
      <c r="I209" s="81">
        <v>67.74</v>
      </c>
      <c r="J209" s="83">
        <v>76.55</v>
      </c>
      <c r="K209" s="187" t="s">
        <v>412</v>
      </c>
      <c r="L209" s="83">
        <v>76.55</v>
      </c>
      <c r="M209" s="179">
        <f t="shared" si="13"/>
        <v>71.4977</v>
      </c>
      <c r="N209" s="175">
        <f t="shared" si="14"/>
        <v>148.0477</v>
      </c>
      <c r="O209" s="179">
        <f t="shared" si="15"/>
        <v>29.60954</v>
      </c>
      <c r="P209" s="175">
        <f t="shared" si="16"/>
        <v>177.65724</v>
      </c>
      <c r="Q209" s="179">
        <f t="shared" si="17"/>
        <v>31.9783032</v>
      </c>
      <c r="R209" s="175">
        <f t="shared" si="18"/>
        <v>209.6355432</v>
      </c>
      <c r="S209" s="93"/>
      <c r="T209" s="125"/>
    </row>
    <row r="210" spans="1:20" ht="27" customHeight="1">
      <c r="A210" s="122" t="s">
        <v>484</v>
      </c>
      <c r="B210" s="107" t="s">
        <v>485</v>
      </c>
      <c r="C210" s="82" t="s">
        <v>486</v>
      </c>
      <c r="D210" s="192" t="s">
        <v>468</v>
      </c>
      <c r="E210" s="82">
        <v>4</v>
      </c>
      <c r="F210" s="186" t="s">
        <v>400</v>
      </c>
      <c r="G210" s="182">
        <v>86.1</v>
      </c>
      <c r="H210" s="82">
        <v>11217</v>
      </c>
      <c r="I210" s="81">
        <v>67.74</v>
      </c>
      <c r="J210" s="83">
        <v>5832.41</v>
      </c>
      <c r="K210" s="102" t="s">
        <v>400</v>
      </c>
      <c r="L210" s="83">
        <v>58.32</v>
      </c>
      <c r="M210" s="179">
        <f t="shared" si="13"/>
        <v>54.47088</v>
      </c>
      <c r="N210" s="175">
        <f t="shared" si="14"/>
        <v>112.79088</v>
      </c>
      <c r="O210" s="179">
        <f t="shared" si="15"/>
        <v>22.558176000000003</v>
      </c>
      <c r="P210" s="175">
        <f t="shared" si="16"/>
        <v>135.34905600000002</v>
      </c>
      <c r="Q210" s="179">
        <f t="shared" si="17"/>
        <v>24.362830080000002</v>
      </c>
      <c r="R210" s="175">
        <f t="shared" si="18"/>
        <v>159.71188608000003</v>
      </c>
      <c r="S210" s="93"/>
      <c r="T210" s="125"/>
    </row>
    <row r="211" spans="1:20" ht="24" customHeight="1">
      <c r="A211" s="122" t="s">
        <v>487</v>
      </c>
      <c r="B211" s="107" t="s">
        <v>488</v>
      </c>
      <c r="C211" s="82" t="s">
        <v>486</v>
      </c>
      <c r="D211" s="192" t="s">
        <v>468</v>
      </c>
      <c r="E211" s="82">
        <v>4</v>
      </c>
      <c r="F211" s="186" t="s">
        <v>400</v>
      </c>
      <c r="G211" s="182">
        <v>86.1</v>
      </c>
      <c r="H211" s="82">
        <v>11217</v>
      </c>
      <c r="I211" s="81">
        <v>67.74</v>
      </c>
      <c r="J211" s="83">
        <v>5832.41</v>
      </c>
      <c r="K211" s="102" t="s">
        <v>400</v>
      </c>
      <c r="L211" s="83">
        <v>58.32</v>
      </c>
      <c r="M211" s="179">
        <f t="shared" si="13"/>
        <v>54.47088</v>
      </c>
      <c r="N211" s="175">
        <f t="shared" si="14"/>
        <v>112.79088</v>
      </c>
      <c r="O211" s="179">
        <f t="shared" si="15"/>
        <v>22.558176000000003</v>
      </c>
      <c r="P211" s="175">
        <f t="shared" si="16"/>
        <v>135.34905600000002</v>
      </c>
      <c r="Q211" s="179">
        <f t="shared" si="17"/>
        <v>24.362830080000002</v>
      </c>
      <c r="R211" s="175">
        <f t="shared" si="18"/>
        <v>159.71188608000003</v>
      </c>
      <c r="S211" s="93"/>
      <c r="T211" s="125"/>
    </row>
    <row r="212" spans="1:20" ht="24" customHeight="1">
      <c r="A212" s="122" t="s">
        <v>489</v>
      </c>
      <c r="B212" s="107" t="s">
        <v>490</v>
      </c>
      <c r="C212" s="82" t="s">
        <v>491</v>
      </c>
      <c r="D212" s="194" t="s">
        <v>468</v>
      </c>
      <c r="E212" s="82">
        <v>4</v>
      </c>
      <c r="F212" s="186" t="s">
        <v>405</v>
      </c>
      <c r="G212" s="81"/>
      <c r="H212" s="82"/>
      <c r="I212" s="81"/>
      <c r="J212" s="83"/>
      <c r="K212" s="187"/>
      <c r="L212" s="83"/>
      <c r="M212" s="179"/>
      <c r="N212" s="175"/>
      <c r="O212" s="179"/>
      <c r="P212" s="175"/>
      <c r="Q212" s="179"/>
      <c r="R212" s="175"/>
      <c r="S212" s="93"/>
      <c r="T212" s="125"/>
    </row>
    <row r="213" spans="1:20" ht="24" customHeight="1">
      <c r="A213" s="122"/>
      <c r="B213" s="101" t="s">
        <v>492</v>
      </c>
      <c r="C213" s="82" t="s">
        <v>493</v>
      </c>
      <c r="D213" s="194"/>
      <c r="E213" s="82"/>
      <c r="F213" s="186"/>
      <c r="G213" s="81">
        <v>2.54</v>
      </c>
      <c r="H213" s="82">
        <v>11217</v>
      </c>
      <c r="I213" s="81">
        <v>67.74</v>
      </c>
      <c r="J213" s="83">
        <v>172.06</v>
      </c>
      <c r="K213" s="187" t="s">
        <v>405</v>
      </c>
      <c r="L213" s="83">
        <v>1.72</v>
      </c>
      <c r="M213" s="179">
        <f t="shared" si="13"/>
        <v>1.6064800000000001</v>
      </c>
      <c r="N213" s="175">
        <f t="shared" si="14"/>
        <v>3.32648</v>
      </c>
      <c r="O213" s="179">
        <f t="shared" si="15"/>
        <v>0.6652960000000001</v>
      </c>
      <c r="P213" s="175">
        <f t="shared" si="16"/>
        <v>3.991776</v>
      </c>
      <c r="Q213" s="179">
        <f t="shared" si="17"/>
        <v>0.71851968</v>
      </c>
      <c r="R213" s="175">
        <f t="shared" si="18"/>
        <v>4.71029568</v>
      </c>
      <c r="S213" s="93"/>
      <c r="T213" s="125"/>
    </row>
    <row r="214" spans="1:20" ht="24" customHeight="1">
      <c r="A214" s="122"/>
      <c r="B214" s="101" t="s">
        <v>494</v>
      </c>
      <c r="C214" s="82" t="s">
        <v>495</v>
      </c>
      <c r="D214" s="194"/>
      <c r="E214" s="82"/>
      <c r="F214" s="186"/>
      <c r="G214" s="81">
        <v>2.77</v>
      </c>
      <c r="H214" s="82">
        <v>11217</v>
      </c>
      <c r="I214" s="81">
        <v>67.74</v>
      </c>
      <c r="J214" s="83">
        <v>187.64</v>
      </c>
      <c r="K214" s="187" t="s">
        <v>405</v>
      </c>
      <c r="L214" s="83">
        <v>1.88</v>
      </c>
      <c r="M214" s="179">
        <f t="shared" si="13"/>
        <v>1.75592</v>
      </c>
      <c r="N214" s="175">
        <f t="shared" si="14"/>
        <v>3.6359199999999996</v>
      </c>
      <c r="O214" s="179">
        <f t="shared" si="15"/>
        <v>0.7271839999999999</v>
      </c>
      <c r="P214" s="175">
        <f t="shared" si="16"/>
        <v>4.363104</v>
      </c>
      <c r="Q214" s="179">
        <f t="shared" si="17"/>
        <v>0.78535872</v>
      </c>
      <c r="R214" s="175">
        <f t="shared" si="18"/>
        <v>5.1484627199999995</v>
      </c>
      <c r="S214" s="93"/>
      <c r="T214" s="125"/>
    </row>
    <row r="215" spans="1:20" ht="24" customHeight="1">
      <c r="A215" s="122"/>
      <c r="B215" s="195" t="s">
        <v>496</v>
      </c>
      <c r="C215" s="82" t="s">
        <v>497</v>
      </c>
      <c r="D215" s="194"/>
      <c r="E215" s="82"/>
      <c r="F215" s="186"/>
      <c r="G215" s="81">
        <v>13.71</v>
      </c>
      <c r="H215" s="82">
        <v>11217</v>
      </c>
      <c r="I215" s="81">
        <v>67.74</v>
      </c>
      <c r="J215" s="83">
        <v>928.72</v>
      </c>
      <c r="K215" s="187" t="s">
        <v>405</v>
      </c>
      <c r="L215" s="83">
        <v>9.29</v>
      </c>
      <c r="M215" s="179">
        <f t="shared" si="13"/>
        <v>8.67686</v>
      </c>
      <c r="N215" s="175">
        <f t="shared" si="14"/>
        <v>17.966859999999997</v>
      </c>
      <c r="O215" s="179">
        <f t="shared" si="15"/>
        <v>3.5933719999999996</v>
      </c>
      <c r="P215" s="175">
        <f t="shared" si="16"/>
        <v>21.560231999999996</v>
      </c>
      <c r="Q215" s="179">
        <f t="shared" si="17"/>
        <v>3.880841759999999</v>
      </c>
      <c r="R215" s="175">
        <f t="shared" si="18"/>
        <v>25.441073759999995</v>
      </c>
      <c r="S215" s="93"/>
      <c r="T215" s="125"/>
    </row>
    <row r="216" spans="1:20" ht="24" customHeight="1">
      <c r="A216" s="122"/>
      <c r="B216" s="195" t="s">
        <v>498</v>
      </c>
      <c r="C216" s="82" t="s">
        <v>499</v>
      </c>
      <c r="D216" s="194"/>
      <c r="E216" s="82"/>
      <c r="F216" s="186"/>
      <c r="G216" s="81">
        <v>15.72</v>
      </c>
      <c r="H216" s="82">
        <v>11217</v>
      </c>
      <c r="I216" s="81">
        <v>67.74</v>
      </c>
      <c r="J216" s="83">
        <v>1064.87</v>
      </c>
      <c r="K216" s="187" t="s">
        <v>405</v>
      </c>
      <c r="L216" s="83">
        <v>10.65</v>
      </c>
      <c r="M216" s="179">
        <f t="shared" si="13"/>
        <v>9.9471</v>
      </c>
      <c r="N216" s="175">
        <f t="shared" si="14"/>
        <v>20.5971</v>
      </c>
      <c r="O216" s="179">
        <f t="shared" si="15"/>
        <v>4.119420000000001</v>
      </c>
      <c r="P216" s="175">
        <f t="shared" si="16"/>
        <v>24.716520000000003</v>
      </c>
      <c r="Q216" s="179">
        <f t="shared" si="17"/>
        <v>4.4489736</v>
      </c>
      <c r="R216" s="175">
        <f t="shared" si="18"/>
        <v>29.165493600000005</v>
      </c>
      <c r="S216" s="93"/>
      <c r="T216" s="125"/>
    </row>
    <row r="217" spans="1:20" ht="24" customHeight="1">
      <c r="A217" s="122"/>
      <c r="B217" s="195" t="s">
        <v>500</v>
      </c>
      <c r="C217" s="82" t="s">
        <v>501</v>
      </c>
      <c r="D217" s="194"/>
      <c r="E217" s="82"/>
      <c r="F217" s="186"/>
      <c r="G217" s="81">
        <v>18.06</v>
      </c>
      <c r="H217" s="82">
        <v>11217</v>
      </c>
      <c r="I217" s="81">
        <v>67.74</v>
      </c>
      <c r="J217" s="83">
        <v>1223.38</v>
      </c>
      <c r="K217" s="187" t="s">
        <v>405</v>
      </c>
      <c r="L217" s="83">
        <v>12.23</v>
      </c>
      <c r="M217" s="179">
        <f t="shared" si="13"/>
        <v>11.422820000000002</v>
      </c>
      <c r="N217" s="175">
        <f t="shared" si="14"/>
        <v>23.652820000000002</v>
      </c>
      <c r="O217" s="179">
        <f t="shared" si="15"/>
        <v>4.730564</v>
      </c>
      <c r="P217" s="175">
        <f t="shared" si="16"/>
        <v>28.383384000000003</v>
      </c>
      <c r="Q217" s="179">
        <f t="shared" si="17"/>
        <v>5.1090091200000005</v>
      </c>
      <c r="R217" s="175">
        <f t="shared" si="18"/>
        <v>33.49239312</v>
      </c>
      <c r="S217" s="93"/>
      <c r="T217" s="125"/>
    </row>
    <row r="218" spans="1:20" ht="24" customHeight="1">
      <c r="A218" s="122" t="s">
        <v>502</v>
      </c>
      <c r="B218" s="107" t="s">
        <v>503</v>
      </c>
      <c r="C218" s="82" t="s">
        <v>504</v>
      </c>
      <c r="D218" s="194" t="s">
        <v>468</v>
      </c>
      <c r="E218" s="82">
        <v>4</v>
      </c>
      <c r="F218" s="193" t="s">
        <v>405</v>
      </c>
      <c r="G218" s="81"/>
      <c r="H218" s="82"/>
      <c r="I218" s="81"/>
      <c r="J218" s="83"/>
      <c r="K218" s="102"/>
      <c r="L218" s="83"/>
      <c r="M218" s="179"/>
      <c r="N218" s="175"/>
      <c r="O218" s="179"/>
      <c r="P218" s="175"/>
      <c r="Q218" s="179"/>
      <c r="R218" s="175"/>
      <c r="S218" s="93"/>
      <c r="T218" s="125"/>
    </row>
    <row r="219" spans="1:20" ht="24" customHeight="1">
      <c r="A219" s="122"/>
      <c r="B219" s="101" t="s">
        <v>505</v>
      </c>
      <c r="C219" s="82" t="s">
        <v>506</v>
      </c>
      <c r="D219" s="194"/>
      <c r="E219" s="82"/>
      <c r="F219" s="193"/>
      <c r="G219" s="81">
        <v>2.25</v>
      </c>
      <c r="H219" s="82">
        <v>11218</v>
      </c>
      <c r="I219" s="81">
        <v>67.74</v>
      </c>
      <c r="J219" s="83">
        <v>152.42</v>
      </c>
      <c r="K219" s="102" t="s">
        <v>405</v>
      </c>
      <c r="L219" s="83">
        <v>1.52</v>
      </c>
      <c r="M219" s="179">
        <f t="shared" si="13"/>
        <v>1.41968</v>
      </c>
      <c r="N219" s="175">
        <f t="shared" si="14"/>
        <v>2.93968</v>
      </c>
      <c r="O219" s="179">
        <f t="shared" si="15"/>
        <v>0.587936</v>
      </c>
      <c r="P219" s="175">
        <f t="shared" si="16"/>
        <v>3.527616</v>
      </c>
      <c r="Q219" s="179">
        <f t="shared" si="17"/>
        <v>0.63497088</v>
      </c>
      <c r="R219" s="175">
        <f t="shared" si="18"/>
        <v>4.16258688</v>
      </c>
      <c r="S219" s="93"/>
      <c r="T219" s="125"/>
    </row>
    <row r="220" spans="1:20" ht="24" customHeight="1">
      <c r="A220" s="122"/>
      <c r="B220" s="101" t="s">
        <v>507</v>
      </c>
      <c r="C220" s="82" t="s">
        <v>508</v>
      </c>
      <c r="D220" s="194"/>
      <c r="E220" s="82"/>
      <c r="F220" s="193"/>
      <c r="G220" s="81">
        <v>2.95</v>
      </c>
      <c r="H220" s="82">
        <v>11219</v>
      </c>
      <c r="I220" s="81">
        <v>67.74</v>
      </c>
      <c r="J220" s="83">
        <v>199.83</v>
      </c>
      <c r="K220" s="102" t="s">
        <v>405</v>
      </c>
      <c r="L220" s="83">
        <v>2</v>
      </c>
      <c r="M220" s="179">
        <f t="shared" si="13"/>
        <v>1.868</v>
      </c>
      <c r="N220" s="175">
        <f t="shared" si="14"/>
        <v>3.8680000000000003</v>
      </c>
      <c r="O220" s="179">
        <f t="shared" si="15"/>
        <v>0.7736000000000001</v>
      </c>
      <c r="P220" s="175">
        <f t="shared" si="16"/>
        <v>4.6416</v>
      </c>
      <c r="Q220" s="179">
        <f t="shared" si="17"/>
        <v>0.835488</v>
      </c>
      <c r="R220" s="175">
        <f t="shared" si="18"/>
        <v>5.477088</v>
      </c>
      <c r="S220" s="93"/>
      <c r="T220" s="125"/>
    </row>
    <row r="221" spans="1:20" ht="26.25" customHeight="1">
      <c r="A221" s="122" t="s">
        <v>509</v>
      </c>
      <c r="B221" s="107" t="s">
        <v>510</v>
      </c>
      <c r="C221" s="82" t="s">
        <v>511</v>
      </c>
      <c r="D221" s="192" t="s">
        <v>468</v>
      </c>
      <c r="E221" s="82">
        <v>4</v>
      </c>
      <c r="F221" s="186" t="s">
        <v>189</v>
      </c>
      <c r="G221" s="182">
        <v>120.7</v>
      </c>
      <c r="H221" s="82">
        <v>11217</v>
      </c>
      <c r="I221" s="81">
        <v>67.74</v>
      </c>
      <c r="J221" s="83">
        <v>8176.22</v>
      </c>
      <c r="K221" s="187" t="s">
        <v>400</v>
      </c>
      <c r="L221" s="83">
        <v>81.76</v>
      </c>
      <c r="M221" s="179">
        <f t="shared" si="13"/>
        <v>76.36384000000001</v>
      </c>
      <c r="N221" s="175">
        <f t="shared" si="14"/>
        <v>158.12384000000003</v>
      </c>
      <c r="O221" s="179">
        <f t="shared" si="15"/>
        <v>31.624768000000007</v>
      </c>
      <c r="P221" s="175">
        <f t="shared" si="16"/>
        <v>189.74860800000005</v>
      </c>
      <c r="Q221" s="179">
        <f t="shared" si="17"/>
        <v>34.15474944000001</v>
      </c>
      <c r="R221" s="175">
        <f t="shared" si="18"/>
        <v>223.90335744000006</v>
      </c>
      <c r="S221" s="93"/>
      <c r="T221" s="125"/>
    </row>
    <row r="222" spans="1:20" ht="27" customHeight="1">
      <c r="A222" s="122" t="s">
        <v>512</v>
      </c>
      <c r="B222" s="107" t="s">
        <v>513</v>
      </c>
      <c r="C222" s="82" t="s">
        <v>514</v>
      </c>
      <c r="D222" s="192" t="s">
        <v>468</v>
      </c>
      <c r="E222" s="82">
        <v>4</v>
      </c>
      <c r="F222" s="186" t="s">
        <v>189</v>
      </c>
      <c r="G222" s="182">
        <v>483.1</v>
      </c>
      <c r="H222" s="82">
        <v>11217</v>
      </c>
      <c r="I222" s="81">
        <v>67.74</v>
      </c>
      <c r="J222" s="83">
        <v>32725.19</v>
      </c>
      <c r="K222" s="187" t="s">
        <v>400</v>
      </c>
      <c r="L222" s="83">
        <v>327.25</v>
      </c>
      <c r="M222" s="179">
        <f t="shared" si="13"/>
        <v>305.6515</v>
      </c>
      <c r="N222" s="175">
        <f t="shared" si="14"/>
        <v>632.9014999999999</v>
      </c>
      <c r="O222" s="179">
        <f t="shared" si="15"/>
        <v>126.5803</v>
      </c>
      <c r="P222" s="175">
        <f t="shared" si="16"/>
        <v>759.4817999999999</v>
      </c>
      <c r="Q222" s="179">
        <f t="shared" si="17"/>
        <v>136.70672399999998</v>
      </c>
      <c r="R222" s="175">
        <f t="shared" si="18"/>
        <v>896.1885239999999</v>
      </c>
      <c r="S222" s="93"/>
      <c r="T222" s="125"/>
    </row>
    <row r="223" spans="1:20" ht="27.75" customHeight="1">
      <c r="A223" s="122" t="s">
        <v>515</v>
      </c>
      <c r="B223" s="107" t="s">
        <v>516</v>
      </c>
      <c r="C223" s="82" t="s">
        <v>517</v>
      </c>
      <c r="D223" s="194" t="s">
        <v>468</v>
      </c>
      <c r="E223" s="82">
        <v>4</v>
      </c>
      <c r="F223" s="186" t="s">
        <v>189</v>
      </c>
      <c r="G223" s="182"/>
      <c r="H223" s="82"/>
      <c r="I223" s="81"/>
      <c r="J223" s="83"/>
      <c r="K223" s="102"/>
      <c r="L223" s="83"/>
      <c r="M223" s="179"/>
      <c r="N223" s="175"/>
      <c r="O223" s="179"/>
      <c r="P223" s="175"/>
      <c r="Q223" s="179"/>
      <c r="R223" s="175"/>
      <c r="S223" s="93"/>
      <c r="T223" s="125"/>
    </row>
    <row r="224" spans="1:20" ht="24" customHeight="1">
      <c r="A224" s="122"/>
      <c r="B224" s="101" t="s">
        <v>518</v>
      </c>
      <c r="C224" s="82" t="s">
        <v>519</v>
      </c>
      <c r="D224" s="194"/>
      <c r="E224" s="82"/>
      <c r="F224" s="186"/>
      <c r="G224" s="182">
        <v>12</v>
      </c>
      <c r="H224" s="82">
        <v>11217</v>
      </c>
      <c r="I224" s="81">
        <v>67.74</v>
      </c>
      <c r="J224" s="83">
        <v>812.88</v>
      </c>
      <c r="K224" s="102" t="s">
        <v>400</v>
      </c>
      <c r="L224" s="83">
        <v>8.13</v>
      </c>
      <c r="M224" s="179">
        <f t="shared" si="13"/>
        <v>7.593420000000001</v>
      </c>
      <c r="N224" s="175">
        <f t="shared" si="14"/>
        <v>15.72342</v>
      </c>
      <c r="O224" s="179">
        <f t="shared" si="15"/>
        <v>3.1446840000000003</v>
      </c>
      <c r="P224" s="175">
        <f t="shared" si="16"/>
        <v>18.868104000000002</v>
      </c>
      <c r="Q224" s="179">
        <f t="shared" si="17"/>
        <v>3.3962587200000005</v>
      </c>
      <c r="R224" s="175">
        <f t="shared" si="18"/>
        <v>22.26436272</v>
      </c>
      <c r="S224" s="93"/>
      <c r="T224" s="125"/>
    </row>
    <row r="225" spans="1:20" ht="24" customHeight="1">
      <c r="A225" s="122"/>
      <c r="B225" s="101" t="s">
        <v>505</v>
      </c>
      <c r="C225" s="82" t="s">
        <v>520</v>
      </c>
      <c r="D225" s="194"/>
      <c r="E225" s="82"/>
      <c r="F225" s="186"/>
      <c r="G225" s="182">
        <v>13</v>
      </c>
      <c r="H225" s="82">
        <v>11217</v>
      </c>
      <c r="I225" s="81">
        <v>67.74</v>
      </c>
      <c r="J225" s="83">
        <v>880.62</v>
      </c>
      <c r="K225" s="102" t="s">
        <v>400</v>
      </c>
      <c r="L225" s="83">
        <v>8.81</v>
      </c>
      <c r="M225" s="179">
        <f t="shared" si="13"/>
        <v>8.22854</v>
      </c>
      <c r="N225" s="175">
        <f t="shared" si="14"/>
        <v>17.03854</v>
      </c>
      <c r="O225" s="179">
        <f t="shared" si="15"/>
        <v>3.4077080000000004</v>
      </c>
      <c r="P225" s="175">
        <f t="shared" si="16"/>
        <v>20.446248</v>
      </c>
      <c r="Q225" s="179">
        <f t="shared" si="17"/>
        <v>3.68032464</v>
      </c>
      <c r="R225" s="175">
        <f t="shared" si="18"/>
        <v>24.12657264</v>
      </c>
      <c r="S225" s="93"/>
      <c r="T225" s="125"/>
    </row>
    <row r="226" spans="1:20" ht="39" customHeight="1">
      <c r="A226" s="122" t="s">
        <v>521</v>
      </c>
      <c r="B226" s="107" t="s">
        <v>522</v>
      </c>
      <c r="C226" s="82" t="s">
        <v>523</v>
      </c>
      <c r="D226" s="192" t="s">
        <v>468</v>
      </c>
      <c r="E226" s="82">
        <v>4</v>
      </c>
      <c r="F226" s="193" t="s">
        <v>524</v>
      </c>
      <c r="G226" s="182">
        <v>34.7</v>
      </c>
      <c r="H226" s="82">
        <v>11217</v>
      </c>
      <c r="I226" s="81">
        <v>67.74</v>
      </c>
      <c r="J226" s="83">
        <v>2350.58</v>
      </c>
      <c r="K226" s="102" t="s">
        <v>524</v>
      </c>
      <c r="L226" s="83">
        <v>23.51</v>
      </c>
      <c r="M226" s="179">
        <f t="shared" si="13"/>
        <v>21.958340000000003</v>
      </c>
      <c r="N226" s="175">
        <f t="shared" si="14"/>
        <v>45.468340000000005</v>
      </c>
      <c r="O226" s="179">
        <f t="shared" si="15"/>
        <v>9.093668000000001</v>
      </c>
      <c r="P226" s="175">
        <f t="shared" si="16"/>
        <v>54.562008000000006</v>
      </c>
      <c r="Q226" s="179">
        <f t="shared" si="17"/>
        <v>9.821161440000001</v>
      </c>
      <c r="R226" s="175">
        <f t="shared" si="18"/>
        <v>64.38316944</v>
      </c>
      <c r="S226" s="93"/>
      <c r="T226" s="125"/>
    </row>
    <row r="227" spans="1:20" ht="24" customHeight="1">
      <c r="A227" s="122" t="s">
        <v>525</v>
      </c>
      <c r="B227" s="107" t="s">
        <v>526</v>
      </c>
      <c r="C227" s="82" t="s">
        <v>527</v>
      </c>
      <c r="D227" s="192" t="s">
        <v>468</v>
      </c>
      <c r="E227" s="82">
        <v>4</v>
      </c>
      <c r="F227" s="193" t="s">
        <v>400</v>
      </c>
      <c r="G227" s="81">
        <v>2.81</v>
      </c>
      <c r="H227" s="82">
        <v>11217</v>
      </c>
      <c r="I227" s="81">
        <v>67.74</v>
      </c>
      <c r="J227" s="83">
        <v>190.35</v>
      </c>
      <c r="K227" s="102" t="s">
        <v>400</v>
      </c>
      <c r="L227" s="83">
        <v>190.35</v>
      </c>
      <c r="M227" s="179">
        <f t="shared" si="13"/>
        <v>177.7869</v>
      </c>
      <c r="N227" s="175">
        <f t="shared" si="14"/>
        <v>368.13689999999997</v>
      </c>
      <c r="O227" s="179">
        <f t="shared" si="15"/>
        <v>73.62738</v>
      </c>
      <c r="P227" s="175">
        <f t="shared" si="16"/>
        <v>441.76428</v>
      </c>
      <c r="Q227" s="179">
        <f t="shared" si="17"/>
        <v>79.5175704</v>
      </c>
      <c r="R227" s="175">
        <f t="shared" si="18"/>
        <v>521.2818503999999</v>
      </c>
      <c r="S227" s="93"/>
      <c r="T227" s="125"/>
    </row>
    <row r="228" spans="1:20" ht="30" customHeight="1">
      <c r="A228" s="122" t="s">
        <v>528</v>
      </c>
      <c r="B228" s="107" t="s">
        <v>529</v>
      </c>
      <c r="C228" s="82" t="s">
        <v>452</v>
      </c>
      <c r="D228" s="192" t="s">
        <v>468</v>
      </c>
      <c r="E228" s="82">
        <v>4</v>
      </c>
      <c r="F228" s="193" t="s">
        <v>530</v>
      </c>
      <c r="G228" s="182">
        <v>0.6000000000000001</v>
      </c>
      <c r="H228" s="82">
        <v>11217</v>
      </c>
      <c r="I228" s="81">
        <v>67.74</v>
      </c>
      <c r="J228" s="83">
        <v>40.64</v>
      </c>
      <c r="K228" s="102" t="s">
        <v>530</v>
      </c>
      <c r="L228" s="83">
        <v>40.64</v>
      </c>
      <c r="M228" s="179">
        <f t="shared" si="13"/>
        <v>37.95776</v>
      </c>
      <c r="N228" s="175">
        <f t="shared" si="14"/>
        <v>78.59776</v>
      </c>
      <c r="O228" s="179">
        <f t="shared" si="15"/>
        <v>15.719552</v>
      </c>
      <c r="P228" s="175">
        <f t="shared" si="16"/>
        <v>94.31731199999999</v>
      </c>
      <c r="Q228" s="179">
        <f t="shared" si="17"/>
        <v>16.977116159999998</v>
      </c>
      <c r="R228" s="175">
        <f t="shared" si="18"/>
        <v>111.29442815999998</v>
      </c>
      <c r="S228" s="93"/>
      <c r="T228" s="125"/>
    </row>
    <row r="229" spans="1:20" ht="24" customHeight="1">
      <c r="A229" s="122" t="s">
        <v>531</v>
      </c>
      <c r="B229" s="107" t="s">
        <v>532</v>
      </c>
      <c r="C229" s="82" t="s">
        <v>533</v>
      </c>
      <c r="D229" s="192" t="s">
        <v>468</v>
      </c>
      <c r="E229" s="82">
        <v>4</v>
      </c>
      <c r="F229" s="196" t="s">
        <v>534</v>
      </c>
      <c r="G229" s="182">
        <v>0.4</v>
      </c>
      <c r="H229" s="82">
        <v>11217</v>
      </c>
      <c r="I229" s="81">
        <v>67.74</v>
      </c>
      <c r="J229" s="83">
        <v>27.1</v>
      </c>
      <c r="K229" s="102" t="s">
        <v>534</v>
      </c>
      <c r="L229" s="83">
        <v>27.1</v>
      </c>
      <c r="M229" s="179">
        <f aca="true" t="shared" si="19" ref="M229:M236">L229*0.934</f>
        <v>25.311400000000003</v>
      </c>
      <c r="N229" s="175">
        <f aca="true" t="shared" si="20" ref="N229:N236">L229+M229</f>
        <v>52.4114</v>
      </c>
      <c r="O229" s="179">
        <f aca="true" t="shared" si="21" ref="O229:O234">N229*0.2</f>
        <v>10.482280000000001</v>
      </c>
      <c r="P229" s="175">
        <f aca="true" t="shared" si="22" ref="P229:P236">N229+O229</f>
        <v>62.89368</v>
      </c>
      <c r="Q229" s="179">
        <f aca="true" t="shared" si="23" ref="Q229:Q236">P229*0.18</f>
        <v>11.3208624</v>
      </c>
      <c r="R229" s="175">
        <f aca="true" t="shared" si="24" ref="R229:R236">P229+Q229</f>
        <v>74.2145424</v>
      </c>
      <c r="S229" s="93"/>
      <c r="T229" s="125"/>
    </row>
    <row r="230" spans="1:20" ht="24" customHeight="1">
      <c r="A230" s="122" t="s">
        <v>535</v>
      </c>
      <c r="B230" s="107" t="s">
        <v>536</v>
      </c>
      <c r="C230" s="82" t="s">
        <v>537</v>
      </c>
      <c r="D230" s="192" t="s">
        <v>468</v>
      </c>
      <c r="E230" s="82">
        <v>4</v>
      </c>
      <c r="F230" s="186" t="s">
        <v>400</v>
      </c>
      <c r="G230" s="81">
        <v>0.34</v>
      </c>
      <c r="H230" s="82">
        <v>11217</v>
      </c>
      <c r="I230" s="81">
        <v>67.74</v>
      </c>
      <c r="J230" s="83">
        <v>23.03</v>
      </c>
      <c r="K230" s="187" t="s">
        <v>400</v>
      </c>
      <c r="L230" s="83">
        <v>23.03</v>
      </c>
      <c r="M230" s="179">
        <f t="shared" si="19"/>
        <v>21.51002</v>
      </c>
      <c r="N230" s="175">
        <f t="shared" si="20"/>
        <v>44.54002</v>
      </c>
      <c r="O230" s="179">
        <f t="shared" si="21"/>
        <v>8.908004</v>
      </c>
      <c r="P230" s="175">
        <f t="shared" si="22"/>
        <v>53.448024</v>
      </c>
      <c r="Q230" s="179">
        <f t="shared" si="23"/>
        <v>9.620644319999998</v>
      </c>
      <c r="R230" s="175">
        <f t="shared" si="24"/>
        <v>63.06866831999999</v>
      </c>
      <c r="S230" s="93"/>
      <c r="T230" s="125"/>
    </row>
    <row r="231" spans="1:20" ht="24" customHeight="1">
      <c r="A231" s="122" t="s">
        <v>538</v>
      </c>
      <c r="B231" s="107" t="s">
        <v>539</v>
      </c>
      <c r="C231" s="82" t="s">
        <v>450</v>
      </c>
      <c r="D231" s="192" t="s">
        <v>468</v>
      </c>
      <c r="E231" s="82">
        <v>4</v>
      </c>
      <c r="F231" s="186" t="s">
        <v>400</v>
      </c>
      <c r="G231" s="81">
        <v>0.87</v>
      </c>
      <c r="H231" s="82">
        <v>11217</v>
      </c>
      <c r="I231" s="81">
        <v>67.74</v>
      </c>
      <c r="J231" s="83">
        <v>58.93</v>
      </c>
      <c r="K231" s="187" t="s">
        <v>400</v>
      </c>
      <c r="L231" s="83">
        <v>58.93</v>
      </c>
      <c r="M231" s="179">
        <f t="shared" si="19"/>
        <v>55.040620000000004</v>
      </c>
      <c r="N231" s="175">
        <f t="shared" si="20"/>
        <v>113.97062</v>
      </c>
      <c r="O231" s="179">
        <f t="shared" si="21"/>
        <v>22.794124</v>
      </c>
      <c r="P231" s="175">
        <f t="shared" si="22"/>
        <v>136.764744</v>
      </c>
      <c r="Q231" s="179">
        <f t="shared" si="23"/>
        <v>24.617653920000002</v>
      </c>
      <c r="R231" s="175">
        <f t="shared" si="24"/>
        <v>161.38239792000002</v>
      </c>
      <c r="S231" s="93"/>
      <c r="T231" s="125"/>
    </row>
    <row r="232" spans="1:20" ht="24" customHeight="1">
      <c r="A232" s="122" t="s">
        <v>540</v>
      </c>
      <c r="B232" s="107" t="s">
        <v>541</v>
      </c>
      <c r="C232" s="82" t="s">
        <v>542</v>
      </c>
      <c r="D232" s="192" t="s">
        <v>468</v>
      </c>
      <c r="E232" s="82">
        <v>4</v>
      </c>
      <c r="F232" s="186" t="s">
        <v>400</v>
      </c>
      <c r="G232" s="81">
        <v>25.72</v>
      </c>
      <c r="H232" s="82">
        <v>11217</v>
      </c>
      <c r="I232" s="81">
        <v>67.74</v>
      </c>
      <c r="J232" s="83">
        <v>1742.27</v>
      </c>
      <c r="K232" s="187" t="s">
        <v>400</v>
      </c>
      <c r="L232" s="83">
        <v>17.42</v>
      </c>
      <c r="M232" s="179">
        <f t="shared" si="19"/>
        <v>16.270280000000003</v>
      </c>
      <c r="N232" s="175">
        <f t="shared" si="20"/>
        <v>33.69028</v>
      </c>
      <c r="O232" s="179">
        <f t="shared" si="21"/>
        <v>6.738056</v>
      </c>
      <c r="P232" s="175">
        <f t="shared" si="22"/>
        <v>40.428336</v>
      </c>
      <c r="Q232" s="179">
        <f t="shared" si="23"/>
        <v>7.27710048</v>
      </c>
      <c r="R232" s="175">
        <f t="shared" si="24"/>
        <v>47.70543648</v>
      </c>
      <c r="S232" s="93"/>
      <c r="T232" s="125"/>
    </row>
    <row r="233" spans="1:20" ht="24" customHeight="1">
      <c r="A233" s="126" t="s">
        <v>543</v>
      </c>
      <c r="B233" s="107" t="s">
        <v>544</v>
      </c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</row>
    <row r="234" spans="1:20" ht="24" customHeight="1">
      <c r="A234" s="126"/>
      <c r="B234" s="107"/>
      <c r="C234" s="197"/>
      <c r="D234" s="198" t="s">
        <v>308</v>
      </c>
      <c r="E234" s="113"/>
      <c r="F234" s="77" t="s">
        <v>545</v>
      </c>
      <c r="G234" s="83">
        <v>1.5</v>
      </c>
      <c r="H234" s="82"/>
      <c r="I234" s="81"/>
      <c r="J234" s="83">
        <v>101.62</v>
      </c>
      <c r="K234" s="187"/>
      <c r="L234" s="83">
        <v>101.62</v>
      </c>
      <c r="M234" s="179">
        <f t="shared" si="19"/>
        <v>94.91308000000001</v>
      </c>
      <c r="N234" s="175">
        <f t="shared" si="20"/>
        <v>196.53308</v>
      </c>
      <c r="O234" s="179">
        <f t="shared" si="21"/>
        <v>39.306616000000005</v>
      </c>
      <c r="P234" s="175">
        <f t="shared" si="22"/>
        <v>235.839696</v>
      </c>
      <c r="Q234" s="179">
        <f t="shared" si="23"/>
        <v>42.45114528</v>
      </c>
      <c r="R234" s="175">
        <f t="shared" si="24"/>
        <v>278.29084128</v>
      </c>
      <c r="S234" s="93"/>
      <c r="T234" s="125"/>
    </row>
    <row r="235" spans="1:20" ht="24" customHeight="1">
      <c r="A235" s="135" t="s">
        <v>546</v>
      </c>
      <c r="B235" s="107" t="s">
        <v>547</v>
      </c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</row>
    <row r="236" spans="1:20" ht="24" customHeight="1">
      <c r="A236" s="126"/>
      <c r="B236" s="107"/>
      <c r="C236" s="197"/>
      <c r="D236" s="198" t="s">
        <v>308</v>
      </c>
      <c r="E236" s="113"/>
      <c r="F236" s="77" t="s">
        <v>548</v>
      </c>
      <c r="G236" s="83">
        <v>1.25</v>
      </c>
      <c r="H236" s="82"/>
      <c r="I236" s="81"/>
      <c r="J236" s="83">
        <v>84.68</v>
      </c>
      <c r="K236" s="187"/>
      <c r="L236" s="83">
        <v>84.68</v>
      </c>
      <c r="M236" s="179">
        <f t="shared" si="19"/>
        <v>79.09112000000002</v>
      </c>
      <c r="N236" s="175">
        <f t="shared" si="20"/>
        <v>163.77112000000002</v>
      </c>
      <c r="O236" s="179">
        <f>N236*0.2</f>
        <v>32.75422400000001</v>
      </c>
      <c r="P236" s="175">
        <f t="shared" si="22"/>
        <v>196.52534400000002</v>
      </c>
      <c r="Q236" s="179">
        <f t="shared" si="23"/>
        <v>35.374561920000005</v>
      </c>
      <c r="R236" s="175">
        <f t="shared" si="24"/>
        <v>231.89990592000004</v>
      </c>
      <c r="S236" s="93"/>
      <c r="T236" s="125"/>
    </row>
    <row r="237" spans="1:20" ht="24" customHeight="1">
      <c r="A237" s="135"/>
      <c r="B237" s="199" t="s">
        <v>549</v>
      </c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</row>
    <row r="238" spans="1:20" ht="24" customHeight="1">
      <c r="A238" s="126" t="s">
        <v>32</v>
      </c>
      <c r="B238" s="171" t="s">
        <v>550</v>
      </c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</row>
    <row r="239" spans="1:20" ht="24" customHeight="1">
      <c r="A239" s="200"/>
      <c r="B239" s="201" t="s">
        <v>551</v>
      </c>
      <c r="C239" s="77"/>
      <c r="D239" s="202" t="s">
        <v>552</v>
      </c>
      <c r="E239" s="82">
        <v>2</v>
      </c>
      <c r="F239" s="77" t="s">
        <v>553</v>
      </c>
      <c r="G239" s="190" t="s">
        <v>554</v>
      </c>
      <c r="H239" s="82">
        <v>6600</v>
      </c>
      <c r="I239" s="155">
        <v>39.86</v>
      </c>
      <c r="J239" s="203">
        <v>6600</v>
      </c>
      <c r="K239" s="204" t="s">
        <v>555</v>
      </c>
      <c r="L239" s="203">
        <v>1.38</v>
      </c>
      <c r="M239" s="179">
        <f>L239*0.934</f>
        <v>1.28892</v>
      </c>
      <c r="N239" s="175">
        <f>L239+M239</f>
        <v>2.66892</v>
      </c>
      <c r="O239" s="179">
        <f>N239*0.2</f>
        <v>0.533784</v>
      </c>
      <c r="P239" s="175">
        <f>N239+O239</f>
        <v>3.2027039999999998</v>
      </c>
      <c r="Q239" s="179">
        <f>P239*0.18</f>
        <v>0.5764867199999999</v>
      </c>
      <c r="R239" s="175">
        <f>P239+Q239</f>
        <v>3.77919072</v>
      </c>
      <c r="S239" s="93"/>
      <c r="T239" s="125"/>
    </row>
    <row r="240" spans="1:20" ht="24" customHeight="1">
      <c r="A240" s="200"/>
      <c r="B240" s="201" t="s">
        <v>556</v>
      </c>
      <c r="C240" s="77"/>
      <c r="D240" s="202" t="s">
        <v>552</v>
      </c>
      <c r="E240" s="82">
        <v>2</v>
      </c>
      <c r="F240" s="77" t="s">
        <v>553</v>
      </c>
      <c r="G240" s="190" t="s">
        <v>554</v>
      </c>
      <c r="H240" s="82">
        <v>6600</v>
      </c>
      <c r="I240" s="155">
        <v>39.86</v>
      </c>
      <c r="J240" s="203">
        <v>6600</v>
      </c>
      <c r="K240" s="204" t="s">
        <v>555</v>
      </c>
      <c r="L240" s="203">
        <v>4.4</v>
      </c>
      <c r="M240" s="179">
        <f aca="true" t="shared" si="25" ref="M240:M255">L240*0.934</f>
        <v>4.1096</v>
      </c>
      <c r="N240" s="175">
        <f aca="true" t="shared" si="26" ref="N240:N256">L240+M240</f>
        <v>8.5096</v>
      </c>
      <c r="O240" s="179">
        <f aca="true" t="shared" si="27" ref="O240:O256">N240*0.2</f>
        <v>1.7019200000000003</v>
      </c>
      <c r="P240" s="175">
        <f aca="true" t="shared" si="28" ref="P240:P256">N240+O240</f>
        <v>10.21152</v>
      </c>
      <c r="Q240" s="179">
        <f aca="true" t="shared" si="29" ref="Q240:Q256">P240*0.18</f>
        <v>1.8380736</v>
      </c>
      <c r="R240" s="175">
        <f aca="true" t="shared" si="30" ref="R240:R256">P240+Q240</f>
        <v>12.0495936</v>
      </c>
      <c r="S240" s="93"/>
      <c r="T240" s="125"/>
    </row>
    <row r="241" spans="1:20" ht="24" customHeight="1">
      <c r="A241" s="126" t="s">
        <v>58</v>
      </c>
      <c r="B241" s="107" t="s">
        <v>557</v>
      </c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</row>
    <row r="242" spans="1:20" ht="24" customHeight="1">
      <c r="A242" s="200"/>
      <c r="B242" s="205" t="s">
        <v>558</v>
      </c>
      <c r="C242" s="77" t="s">
        <v>559</v>
      </c>
      <c r="D242" s="202" t="s">
        <v>560</v>
      </c>
      <c r="E242" s="82">
        <v>2</v>
      </c>
      <c r="F242" s="104" t="s">
        <v>561</v>
      </c>
      <c r="G242" s="81">
        <v>330.16</v>
      </c>
      <c r="H242" s="82">
        <v>10654</v>
      </c>
      <c r="I242" s="81">
        <v>64.34</v>
      </c>
      <c r="J242" s="83">
        <v>21242.49</v>
      </c>
      <c r="K242" s="190" t="s">
        <v>562</v>
      </c>
      <c r="L242" s="83">
        <v>167.79</v>
      </c>
      <c r="M242" s="179">
        <f t="shared" si="25"/>
        <v>156.71586</v>
      </c>
      <c r="N242" s="175">
        <f t="shared" si="26"/>
        <v>324.50586</v>
      </c>
      <c r="O242" s="179">
        <f t="shared" si="27"/>
        <v>64.901172</v>
      </c>
      <c r="P242" s="175">
        <f t="shared" si="28"/>
        <v>389.40703199999996</v>
      </c>
      <c r="Q242" s="179">
        <f t="shared" si="29"/>
        <v>70.09326576</v>
      </c>
      <c r="R242" s="175">
        <f t="shared" si="30"/>
        <v>459.50029775999997</v>
      </c>
      <c r="S242" s="115"/>
      <c r="T242" s="115" t="s">
        <v>563</v>
      </c>
    </row>
    <row r="243" spans="1:20" ht="24" customHeight="1">
      <c r="A243" s="172">
        <v>3</v>
      </c>
      <c r="B243" s="107" t="s">
        <v>564</v>
      </c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</row>
    <row r="244" spans="1:20" s="12" customFormat="1" ht="24" customHeight="1">
      <c r="A244" s="126"/>
      <c r="B244" s="205" t="s">
        <v>558</v>
      </c>
      <c r="C244" s="77" t="s">
        <v>565</v>
      </c>
      <c r="D244" s="202" t="s">
        <v>560</v>
      </c>
      <c r="E244" s="82">
        <v>2</v>
      </c>
      <c r="F244" s="77" t="s">
        <v>566</v>
      </c>
      <c r="G244" s="182">
        <v>16</v>
      </c>
      <c r="H244" s="82">
        <v>10654</v>
      </c>
      <c r="I244" s="81">
        <v>64.34</v>
      </c>
      <c r="J244" s="83">
        <v>1029.44</v>
      </c>
      <c r="K244" s="81" t="s">
        <v>566</v>
      </c>
      <c r="L244" s="83">
        <v>1029.44</v>
      </c>
      <c r="M244" s="179">
        <f t="shared" si="25"/>
        <v>961.4969600000001</v>
      </c>
      <c r="N244" s="175">
        <f t="shared" si="26"/>
        <v>1990.93696</v>
      </c>
      <c r="O244" s="179">
        <f t="shared" si="27"/>
        <v>398.18739200000005</v>
      </c>
      <c r="P244" s="175">
        <f t="shared" si="28"/>
        <v>2389.124352</v>
      </c>
      <c r="Q244" s="179">
        <f t="shared" si="29"/>
        <v>430.04238336</v>
      </c>
      <c r="R244" s="175">
        <f t="shared" si="30"/>
        <v>2819.1667353599996</v>
      </c>
      <c r="S244" s="93" t="s">
        <v>566</v>
      </c>
      <c r="T244" s="206" t="s">
        <v>567</v>
      </c>
    </row>
    <row r="245" spans="1:20" ht="24" customHeight="1">
      <c r="A245" s="126" t="s">
        <v>74</v>
      </c>
      <c r="B245" s="79" t="s">
        <v>568</v>
      </c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</row>
    <row r="246" spans="1:20" ht="24" customHeight="1">
      <c r="A246" s="126"/>
      <c r="B246" s="207" t="s">
        <v>569</v>
      </c>
      <c r="C246" s="206" t="s">
        <v>570</v>
      </c>
      <c r="D246" s="181" t="s">
        <v>571</v>
      </c>
      <c r="E246" s="82">
        <v>2</v>
      </c>
      <c r="F246" s="77" t="s">
        <v>572</v>
      </c>
      <c r="G246" s="179" t="s">
        <v>554</v>
      </c>
      <c r="H246" s="82">
        <v>7569</v>
      </c>
      <c r="I246" s="155">
        <v>45.71</v>
      </c>
      <c r="J246" s="208">
        <v>7569</v>
      </c>
      <c r="K246" s="204" t="s">
        <v>572</v>
      </c>
      <c r="L246" s="203">
        <v>11.3</v>
      </c>
      <c r="M246" s="179">
        <f t="shared" si="25"/>
        <v>10.554200000000002</v>
      </c>
      <c r="N246" s="175">
        <f t="shared" si="26"/>
        <v>21.854200000000002</v>
      </c>
      <c r="O246" s="179">
        <f t="shared" si="27"/>
        <v>4.37084</v>
      </c>
      <c r="P246" s="175">
        <f t="shared" si="28"/>
        <v>26.225040000000003</v>
      </c>
      <c r="Q246" s="179">
        <f t="shared" si="29"/>
        <v>4.7205072</v>
      </c>
      <c r="R246" s="175">
        <f t="shared" si="30"/>
        <v>30.945547200000004</v>
      </c>
      <c r="S246" s="93"/>
      <c r="T246" s="125"/>
    </row>
    <row r="247" spans="1:20" ht="24" customHeight="1">
      <c r="A247" s="126"/>
      <c r="B247" s="209" t="s">
        <v>573</v>
      </c>
      <c r="C247" s="206"/>
      <c r="D247" s="181"/>
      <c r="E247" s="82"/>
      <c r="F247" s="77" t="s">
        <v>572</v>
      </c>
      <c r="G247" s="179" t="s">
        <v>554</v>
      </c>
      <c r="H247" s="82">
        <v>7569</v>
      </c>
      <c r="I247" s="155">
        <v>45.71</v>
      </c>
      <c r="J247" s="208">
        <v>7788</v>
      </c>
      <c r="K247" s="204" t="s">
        <v>572</v>
      </c>
      <c r="L247" s="203">
        <v>8.03</v>
      </c>
      <c r="M247" s="179">
        <f t="shared" si="25"/>
        <v>7.50002</v>
      </c>
      <c r="N247" s="175">
        <f t="shared" si="26"/>
        <v>15.53002</v>
      </c>
      <c r="O247" s="179">
        <f t="shared" si="27"/>
        <v>3.1060040000000004</v>
      </c>
      <c r="P247" s="175">
        <f t="shared" si="28"/>
        <v>18.636024</v>
      </c>
      <c r="Q247" s="179">
        <f t="shared" si="29"/>
        <v>3.3544843199999996</v>
      </c>
      <c r="R247" s="175">
        <f t="shared" si="30"/>
        <v>21.99050832</v>
      </c>
      <c r="S247" s="93"/>
      <c r="T247" s="125"/>
    </row>
    <row r="248" spans="1:20" ht="24" customHeight="1">
      <c r="A248" s="132"/>
      <c r="B248" s="209" t="s">
        <v>574</v>
      </c>
      <c r="C248" s="206"/>
      <c r="D248" s="181"/>
      <c r="E248" s="82"/>
      <c r="F248" s="77" t="s">
        <v>572</v>
      </c>
      <c r="G248" s="179" t="s">
        <v>554</v>
      </c>
      <c r="H248" s="82">
        <v>7569</v>
      </c>
      <c r="I248" s="155">
        <v>45.71</v>
      </c>
      <c r="J248" s="208">
        <v>7788</v>
      </c>
      <c r="K248" s="204" t="s">
        <v>572</v>
      </c>
      <c r="L248" s="203">
        <v>6.41</v>
      </c>
      <c r="M248" s="179">
        <f t="shared" si="25"/>
        <v>5.986940000000001</v>
      </c>
      <c r="N248" s="175">
        <f t="shared" si="26"/>
        <v>12.39694</v>
      </c>
      <c r="O248" s="179">
        <f t="shared" si="27"/>
        <v>2.479388</v>
      </c>
      <c r="P248" s="175">
        <f t="shared" si="28"/>
        <v>14.876328</v>
      </c>
      <c r="Q248" s="179">
        <f t="shared" si="29"/>
        <v>2.67773904</v>
      </c>
      <c r="R248" s="175">
        <f t="shared" si="30"/>
        <v>17.55406704</v>
      </c>
      <c r="S248" s="93"/>
      <c r="T248" s="125"/>
    </row>
    <row r="249" spans="1:20" ht="24" customHeight="1">
      <c r="A249" s="126" t="s">
        <v>76</v>
      </c>
      <c r="B249" s="107" t="s">
        <v>575</v>
      </c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</row>
    <row r="250" spans="1:20" ht="24" customHeight="1">
      <c r="A250" s="126"/>
      <c r="B250" s="207" t="s">
        <v>576</v>
      </c>
      <c r="C250" s="77" t="s">
        <v>570</v>
      </c>
      <c r="D250" s="80" t="s">
        <v>577</v>
      </c>
      <c r="E250" s="82">
        <v>2</v>
      </c>
      <c r="F250" s="77" t="s">
        <v>572</v>
      </c>
      <c r="G250" s="179" t="s">
        <v>554</v>
      </c>
      <c r="H250" s="82">
        <v>9058</v>
      </c>
      <c r="I250" s="155">
        <v>54.7</v>
      </c>
      <c r="J250" s="208">
        <v>9058</v>
      </c>
      <c r="K250" s="204" t="s">
        <v>572</v>
      </c>
      <c r="L250" s="203">
        <v>13.52</v>
      </c>
      <c r="M250" s="179">
        <f t="shared" si="25"/>
        <v>12.62768</v>
      </c>
      <c r="N250" s="175">
        <f t="shared" si="26"/>
        <v>26.14768</v>
      </c>
      <c r="O250" s="179">
        <f t="shared" si="27"/>
        <v>5.229536</v>
      </c>
      <c r="P250" s="175">
        <f t="shared" si="28"/>
        <v>31.377216</v>
      </c>
      <c r="Q250" s="179">
        <f t="shared" si="29"/>
        <v>5.64789888</v>
      </c>
      <c r="R250" s="175">
        <f t="shared" si="30"/>
        <v>37.025114880000004</v>
      </c>
      <c r="S250" s="93"/>
      <c r="T250" s="125"/>
    </row>
    <row r="251" spans="1:20" ht="24" customHeight="1">
      <c r="A251" s="126"/>
      <c r="B251" s="209" t="s">
        <v>573</v>
      </c>
      <c r="C251" s="77"/>
      <c r="D251" s="80"/>
      <c r="E251" s="82"/>
      <c r="F251" s="77" t="s">
        <v>572</v>
      </c>
      <c r="G251" s="179" t="s">
        <v>554</v>
      </c>
      <c r="H251" s="82">
        <v>9058</v>
      </c>
      <c r="I251" s="155">
        <v>54.7</v>
      </c>
      <c r="J251" s="208">
        <v>9058</v>
      </c>
      <c r="K251" s="204" t="s">
        <v>572</v>
      </c>
      <c r="L251" s="203">
        <v>9.34</v>
      </c>
      <c r="M251" s="179">
        <f t="shared" si="25"/>
        <v>8.72356</v>
      </c>
      <c r="N251" s="175">
        <f t="shared" si="26"/>
        <v>18.063560000000003</v>
      </c>
      <c r="O251" s="179">
        <f t="shared" si="27"/>
        <v>3.6127120000000006</v>
      </c>
      <c r="P251" s="175">
        <f t="shared" si="28"/>
        <v>21.676272000000004</v>
      </c>
      <c r="Q251" s="179">
        <f t="shared" si="29"/>
        <v>3.9017289600000007</v>
      </c>
      <c r="R251" s="175">
        <f t="shared" si="30"/>
        <v>25.578000960000004</v>
      </c>
      <c r="S251" s="93"/>
      <c r="T251" s="125"/>
    </row>
    <row r="252" spans="1:20" ht="24" customHeight="1">
      <c r="A252" s="126"/>
      <c r="B252" s="209" t="s">
        <v>578</v>
      </c>
      <c r="C252" s="77"/>
      <c r="D252" s="80"/>
      <c r="E252" s="82"/>
      <c r="F252" s="77" t="s">
        <v>572</v>
      </c>
      <c r="G252" s="179" t="s">
        <v>554</v>
      </c>
      <c r="H252" s="82">
        <v>9058</v>
      </c>
      <c r="I252" s="155">
        <v>54.7</v>
      </c>
      <c r="J252" s="208">
        <v>9058</v>
      </c>
      <c r="K252" s="204" t="s">
        <v>572</v>
      </c>
      <c r="L252" s="203">
        <v>7.46</v>
      </c>
      <c r="M252" s="179">
        <f t="shared" si="25"/>
        <v>6.96764</v>
      </c>
      <c r="N252" s="175">
        <f t="shared" si="26"/>
        <v>14.42764</v>
      </c>
      <c r="O252" s="179">
        <f t="shared" si="27"/>
        <v>2.8855280000000003</v>
      </c>
      <c r="P252" s="175">
        <f t="shared" si="28"/>
        <v>17.313168</v>
      </c>
      <c r="Q252" s="179">
        <f t="shared" si="29"/>
        <v>3.11637024</v>
      </c>
      <c r="R252" s="175">
        <f t="shared" si="30"/>
        <v>20.42953824</v>
      </c>
      <c r="S252" s="93"/>
      <c r="T252" s="125"/>
    </row>
    <row r="253" spans="1:20" ht="24" customHeight="1">
      <c r="A253" s="132"/>
      <c r="B253" s="209" t="s">
        <v>579</v>
      </c>
      <c r="C253" s="77"/>
      <c r="D253" s="80"/>
      <c r="E253" s="82"/>
      <c r="F253" s="77" t="s">
        <v>572</v>
      </c>
      <c r="G253" s="179" t="s">
        <v>554</v>
      </c>
      <c r="H253" s="82">
        <v>9058</v>
      </c>
      <c r="I253" s="155">
        <v>54.7</v>
      </c>
      <c r="J253" s="208">
        <v>9058</v>
      </c>
      <c r="K253" s="204" t="s">
        <v>572</v>
      </c>
      <c r="L253" s="203">
        <v>7.46</v>
      </c>
      <c r="M253" s="179">
        <f t="shared" si="25"/>
        <v>6.96764</v>
      </c>
      <c r="N253" s="175">
        <f t="shared" si="26"/>
        <v>14.42764</v>
      </c>
      <c r="O253" s="179">
        <f t="shared" si="27"/>
        <v>2.8855280000000003</v>
      </c>
      <c r="P253" s="175">
        <f t="shared" si="28"/>
        <v>17.313168</v>
      </c>
      <c r="Q253" s="179">
        <f t="shared" si="29"/>
        <v>3.11637024</v>
      </c>
      <c r="R253" s="175">
        <f t="shared" si="30"/>
        <v>20.42953824</v>
      </c>
      <c r="S253" s="93"/>
      <c r="T253" s="125"/>
    </row>
    <row r="254" spans="1:20" ht="24" customHeight="1">
      <c r="A254" s="126" t="s">
        <v>78</v>
      </c>
      <c r="B254" s="105" t="s">
        <v>580</v>
      </c>
      <c r="C254" s="105"/>
      <c r="D254" s="105"/>
      <c r="E254" s="105"/>
      <c r="F254" s="82" t="s">
        <v>572</v>
      </c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92">
        <v>4.79</v>
      </c>
      <c r="R254" s="92">
        <v>31.38</v>
      </c>
      <c r="S254" s="105"/>
      <c r="T254" s="105"/>
    </row>
    <row r="255" spans="1:20" ht="24" customHeight="1">
      <c r="A255" s="126" t="s">
        <v>80</v>
      </c>
      <c r="B255" s="107" t="s">
        <v>581</v>
      </c>
      <c r="C255" s="107"/>
      <c r="D255" s="181" t="s">
        <v>552</v>
      </c>
      <c r="E255" s="82">
        <v>2</v>
      </c>
      <c r="F255" s="77" t="s">
        <v>582</v>
      </c>
      <c r="G255" s="81">
        <v>0.2</v>
      </c>
      <c r="H255" s="82">
        <v>6600</v>
      </c>
      <c r="I255" s="155">
        <v>39.86</v>
      </c>
      <c r="J255" s="203">
        <v>7.97</v>
      </c>
      <c r="K255" s="210" t="s">
        <v>583</v>
      </c>
      <c r="L255" s="203">
        <v>7.97</v>
      </c>
      <c r="M255" s="179">
        <f t="shared" si="25"/>
        <v>7.44398</v>
      </c>
      <c r="N255" s="175">
        <f t="shared" si="26"/>
        <v>15.413979999999999</v>
      </c>
      <c r="O255" s="179">
        <f t="shared" si="27"/>
        <v>3.082796</v>
      </c>
      <c r="P255" s="175">
        <f t="shared" si="28"/>
        <v>18.496775999999997</v>
      </c>
      <c r="Q255" s="179">
        <f t="shared" si="29"/>
        <v>3.3294196799999995</v>
      </c>
      <c r="R255" s="175">
        <f t="shared" si="30"/>
        <v>21.826195679999998</v>
      </c>
      <c r="S255" s="93"/>
      <c r="T255" s="125"/>
    </row>
    <row r="256" spans="1:20" ht="24" customHeight="1">
      <c r="A256" s="126" t="s">
        <v>83</v>
      </c>
      <c r="B256" s="211" t="s">
        <v>584</v>
      </c>
      <c r="C256" s="77" t="s">
        <v>565</v>
      </c>
      <c r="D256" s="202" t="s">
        <v>585</v>
      </c>
      <c r="E256" s="82">
        <v>4</v>
      </c>
      <c r="F256" s="154" t="s">
        <v>586</v>
      </c>
      <c r="G256" s="81">
        <v>0.08</v>
      </c>
      <c r="H256" s="82">
        <v>7086</v>
      </c>
      <c r="I256" s="81">
        <v>42.8</v>
      </c>
      <c r="J256" s="83">
        <v>3.42</v>
      </c>
      <c r="K256" s="190" t="s">
        <v>586</v>
      </c>
      <c r="L256" s="83">
        <v>3.42</v>
      </c>
      <c r="M256" s="179">
        <f>L256*0.934</f>
        <v>3.19428</v>
      </c>
      <c r="N256" s="175">
        <f t="shared" si="26"/>
        <v>6.61428</v>
      </c>
      <c r="O256" s="179">
        <f t="shared" si="27"/>
        <v>1.322856</v>
      </c>
      <c r="P256" s="175">
        <f t="shared" si="28"/>
        <v>7.937136</v>
      </c>
      <c r="Q256" s="179">
        <f t="shared" si="29"/>
        <v>1.4286844799999998</v>
      </c>
      <c r="R256" s="175">
        <f t="shared" si="30"/>
        <v>9.36582048</v>
      </c>
      <c r="S256" s="93"/>
      <c r="T256" s="125"/>
    </row>
    <row r="257" spans="1:27" ht="40.5" customHeight="1">
      <c r="A257" s="212" t="s">
        <v>90</v>
      </c>
      <c r="B257" s="213" t="s">
        <v>587</v>
      </c>
      <c r="C257" s="213"/>
      <c r="D257" s="213"/>
      <c r="E257" s="213"/>
      <c r="F257" s="174" t="s">
        <v>588</v>
      </c>
      <c r="G257" s="131"/>
      <c r="H257" s="131"/>
      <c r="I257" s="78" t="s">
        <v>589</v>
      </c>
      <c r="J257" s="78"/>
      <c r="K257" s="81"/>
      <c r="L257" s="92"/>
      <c r="M257" s="179"/>
      <c r="N257" s="175"/>
      <c r="O257" s="179"/>
      <c r="P257" s="175"/>
      <c r="Q257" s="81" t="s">
        <v>590</v>
      </c>
      <c r="R257" s="81"/>
      <c r="S257" s="214"/>
      <c r="T257" s="214"/>
      <c r="U257" s="215"/>
      <c r="V257" s="215"/>
      <c r="W257" s="215"/>
      <c r="X257" s="216"/>
      <c r="Y257" s="216"/>
      <c r="AA257" s="13"/>
    </row>
    <row r="258" spans="1:27" ht="12.75" customHeight="1" hidden="1">
      <c r="A258" s="126" t="s">
        <v>406</v>
      </c>
      <c r="B258" s="217" t="s">
        <v>591</v>
      </c>
      <c r="C258" s="218"/>
      <c r="D258" s="218"/>
      <c r="E258" s="218"/>
      <c r="F258" s="140"/>
      <c r="G258" s="140"/>
      <c r="H258" s="140"/>
      <c r="I258" s="78"/>
      <c r="J258" s="78"/>
      <c r="K258" s="81"/>
      <c r="L258" s="92"/>
      <c r="M258" s="103"/>
      <c r="N258" s="125"/>
      <c r="O258" s="103"/>
      <c r="P258" s="125"/>
      <c r="Q258" s="103"/>
      <c r="R258" s="125"/>
      <c r="S258" s="219"/>
      <c r="T258" s="113" t="s">
        <v>592</v>
      </c>
      <c r="AA258" s="13"/>
    </row>
    <row r="259" spans="1:27" ht="12.75" customHeight="1" hidden="1">
      <c r="A259" s="220" t="s">
        <v>593</v>
      </c>
      <c r="B259" s="221" t="s">
        <v>594</v>
      </c>
      <c r="C259" s="80" t="s">
        <v>595</v>
      </c>
      <c r="D259" s="77" t="s">
        <v>596</v>
      </c>
      <c r="E259" s="222">
        <v>6</v>
      </c>
      <c r="F259" s="92" t="s">
        <v>597</v>
      </c>
      <c r="G259" s="223">
        <v>9889</v>
      </c>
      <c r="H259" s="224">
        <v>10532</v>
      </c>
      <c r="I259" s="225"/>
      <c r="J259" s="225"/>
      <c r="K259" s="226"/>
      <c r="L259" s="227"/>
      <c r="M259" s="103"/>
      <c r="N259" s="125"/>
      <c r="O259" s="103"/>
      <c r="P259" s="125"/>
      <c r="Q259" s="103"/>
      <c r="R259" s="125"/>
      <c r="S259" s="228"/>
      <c r="T259" s="113"/>
      <c r="AA259" s="13"/>
    </row>
    <row r="260" spans="1:27" ht="12.75" customHeight="1" hidden="1">
      <c r="A260" s="220" t="s">
        <v>598</v>
      </c>
      <c r="B260" s="221"/>
      <c r="C260" s="80"/>
      <c r="D260" s="77" t="s">
        <v>599</v>
      </c>
      <c r="E260" s="222">
        <v>5</v>
      </c>
      <c r="F260" s="92"/>
      <c r="G260" s="223"/>
      <c r="H260" s="224">
        <v>8763</v>
      </c>
      <c r="I260" s="225"/>
      <c r="J260" s="225"/>
      <c r="K260" s="226"/>
      <c r="L260" s="227"/>
      <c r="M260" s="103"/>
      <c r="N260" s="125"/>
      <c r="O260" s="103"/>
      <c r="P260" s="125"/>
      <c r="Q260" s="103"/>
      <c r="R260" s="125"/>
      <c r="S260" s="228"/>
      <c r="T260" s="113"/>
      <c r="AA260" s="13"/>
    </row>
    <row r="261" spans="1:27" ht="12.75" customHeight="1" hidden="1">
      <c r="A261" s="220" t="s">
        <v>600</v>
      </c>
      <c r="B261" s="221"/>
      <c r="C261" s="80"/>
      <c r="D261" s="229" t="s">
        <v>601</v>
      </c>
      <c r="E261" s="229"/>
      <c r="F261" s="230" t="s">
        <v>602</v>
      </c>
      <c r="G261" s="223"/>
      <c r="H261" s="140"/>
      <c r="I261" s="225"/>
      <c r="J261" s="231">
        <v>21187.5</v>
      </c>
      <c r="K261" s="139" t="s">
        <v>603</v>
      </c>
      <c r="L261" s="231">
        <v>2.14</v>
      </c>
      <c r="M261" s="103"/>
      <c r="N261" s="125"/>
      <c r="O261" s="103"/>
      <c r="P261" s="125"/>
      <c r="Q261" s="103"/>
      <c r="R261" s="125"/>
      <c r="S261" s="105"/>
      <c r="T261" s="232" t="s">
        <v>604</v>
      </c>
      <c r="AA261" s="13"/>
    </row>
    <row r="262" spans="1:27" ht="12.75" customHeight="1" hidden="1">
      <c r="A262" s="220" t="s">
        <v>605</v>
      </c>
      <c r="B262" s="230" t="s">
        <v>606</v>
      </c>
      <c r="C262" s="230"/>
      <c r="D262" s="230"/>
      <c r="E262" s="230"/>
      <c r="F262" s="206" t="s">
        <v>607</v>
      </c>
      <c r="G262" s="233">
        <v>14.4</v>
      </c>
      <c r="H262" s="234"/>
      <c r="I262" s="225"/>
      <c r="J262" s="225"/>
      <c r="K262" s="139" t="s">
        <v>603</v>
      </c>
      <c r="L262" s="231">
        <v>30.82</v>
      </c>
      <c r="M262" s="103"/>
      <c r="N262" s="125"/>
      <c r="O262" s="103"/>
      <c r="P262" s="125"/>
      <c r="Q262" s="103"/>
      <c r="R262" s="125"/>
      <c r="S262" s="105"/>
      <c r="T262" s="232" t="s">
        <v>608</v>
      </c>
      <c r="AA262" s="13"/>
    </row>
    <row r="263" spans="1:27" ht="12.75" customHeight="1" hidden="1">
      <c r="A263" s="235" t="s">
        <v>609</v>
      </c>
      <c r="B263" s="236" t="s">
        <v>610</v>
      </c>
      <c r="C263" s="236"/>
      <c r="D263" s="236"/>
      <c r="E263" s="236"/>
      <c r="F263" s="236"/>
      <c r="G263" s="236"/>
      <c r="H263" s="236"/>
      <c r="I263" s="236"/>
      <c r="J263" s="236"/>
      <c r="K263" s="236"/>
      <c r="L263" s="236"/>
      <c r="M263" s="236"/>
      <c r="N263" s="236"/>
      <c r="O263" s="236"/>
      <c r="P263" s="236"/>
      <c r="Q263" s="236"/>
      <c r="R263" s="236"/>
      <c r="S263" s="236"/>
      <c r="T263" s="236"/>
      <c r="AA263" s="13"/>
    </row>
    <row r="264" spans="1:20" ht="36" customHeight="1">
      <c r="A264" s="126" t="s">
        <v>406</v>
      </c>
      <c r="B264" s="107" t="s">
        <v>611</v>
      </c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</row>
    <row r="265" spans="1:20" ht="24" customHeight="1">
      <c r="A265" s="126"/>
      <c r="B265" s="195" t="s">
        <v>612</v>
      </c>
      <c r="C265" s="77" t="s">
        <v>565</v>
      </c>
      <c r="D265" s="115" t="s">
        <v>613</v>
      </c>
      <c r="E265" s="82"/>
      <c r="F265" s="77" t="s">
        <v>614</v>
      </c>
      <c r="G265" s="81">
        <v>2</v>
      </c>
      <c r="H265" s="82">
        <v>16502</v>
      </c>
      <c r="I265" s="81">
        <v>99.66</v>
      </c>
      <c r="J265" s="83">
        <v>199.32</v>
      </c>
      <c r="K265" s="81"/>
      <c r="L265" s="83">
        <v>199.32</v>
      </c>
      <c r="M265" s="119">
        <f>L265*0.934</f>
        <v>186.16488</v>
      </c>
      <c r="N265" s="175">
        <f>L265+M265</f>
        <v>385.48488</v>
      </c>
      <c r="O265" s="119">
        <f>N265*0.2</f>
        <v>77.096976</v>
      </c>
      <c r="P265" s="175">
        <f>N265+O265</f>
        <v>462.58185599999996</v>
      </c>
      <c r="Q265" s="119">
        <f>P265*0.18</f>
        <v>83.26473408</v>
      </c>
      <c r="R265" s="175">
        <f>P265+Q265</f>
        <v>545.8465900799999</v>
      </c>
      <c r="S265" s="93"/>
      <c r="T265" s="95" t="s">
        <v>615</v>
      </c>
    </row>
    <row r="266" spans="1:20" ht="24" customHeight="1">
      <c r="A266" s="126"/>
      <c r="B266" s="195" t="s">
        <v>616</v>
      </c>
      <c r="C266" s="77" t="s">
        <v>565</v>
      </c>
      <c r="D266" s="115" t="s">
        <v>617</v>
      </c>
      <c r="E266" s="82"/>
      <c r="F266" s="77"/>
      <c r="G266" s="81">
        <v>2</v>
      </c>
      <c r="H266" s="82">
        <v>16502</v>
      </c>
      <c r="I266" s="81">
        <v>99.66</v>
      </c>
      <c r="J266" s="83">
        <v>199.32</v>
      </c>
      <c r="K266" s="81"/>
      <c r="L266" s="83">
        <v>199.32</v>
      </c>
      <c r="M266" s="119">
        <f aca="true" t="shared" si="31" ref="M266:M310">L266*0.934</f>
        <v>186.16488</v>
      </c>
      <c r="N266" s="175">
        <f aca="true" t="shared" si="32" ref="N266:N315">L266+M266</f>
        <v>385.48488</v>
      </c>
      <c r="O266" s="119">
        <f aca="true" t="shared" si="33" ref="O266:O315">N266*0.2</f>
        <v>77.096976</v>
      </c>
      <c r="P266" s="175">
        <f aca="true" t="shared" si="34" ref="P266:P315">N266+O266</f>
        <v>462.58185599999996</v>
      </c>
      <c r="Q266" s="119">
        <f aca="true" t="shared" si="35" ref="Q266:Q315">P266*0.18</f>
        <v>83.26473408</v>
      </c>
      <c r="R266" s="175">
        <f aca="true" t="shared" si="36" ref="R266:R315">P266+Q266</f>
        <v>545.8465900799999</v>
      </c>
      <c r="S266" s="93"/>
      <c r="T266" s="95" t="s">
        <v>615</v>
      </c>
    </row>
    <row r="267" spans="1:20" ht="24" customHeight="1">
      <c r="A267" s="126"/>
      <c r="B267" s="195" t="s">
        <v>618</v>
      </c>
      <c r="C267" s="77" t="s">
        <v>565</v>
      </c>
      <c r="D267" s="115" t="s">
        <v>619</v>
      </c>
      <c r="E267" s="82"/>
      <c r="F267" s="77"/>
      <c r="G267" s="81">
        <v>4</v>
      </c>
      <c r="H267" s="82">
        <v>16502</v>
      </c>
      <c r="I267" s="81">
        <v>99.66</v>
      </c>
      <c r="J267" s="83">
        <v>398.64</v>
      </c>
      <c r="K267" s="81"/>
      <c r="L267" s="83">
        <v>398.64</v>
      </c>
      <c r="M267" s="119">
        <f t="shared" si="31"/>
        <v>372.32976</v>
      </c>
      <c r="N267" s="175">
        <f t="shared" si="32"/>
        <v>770.96976</v>
      </c>
      <c r="O267" s="119">
        <f t="shared" si="33"/>
        <v>154.193952</v>
      </c>
      <c r="P267" s="175">
        <f t="shared" si="34"/>
        <v>925.1637119999999</v>
      </c>
      <c r="Q267" s="119">
        <f t="shared" si="35"/>
        <v>166.52946816</v>
      </c>
      <c r="R267" s="175">
        <f t="shared" si="36"/>
        <v>1091.6931801599999</v>
      </c>
      <c r="S267" s="93"/>
      <c r="T267" s="95" t="s">
        <v>620</v>
      </c>
    </row>
    <row r="268" spans="1:20" s="8" customFormat="1" ht="24" customHeight="1">
      <c r="A268" s="126"/>
      <c r="B268" s="134"/>
      <c r="C268" s="92"/>
      <c r="D268" s="237" t="s">
        <v>621</v>
      </c>
      <c r="E268" s="79"/>
      <c r="F268" s="77"/>
      <c r="G268" s="81">
        <v>8</v>
      </c>
      <c r="H268" s="82"/>
      <c r="I268" s="82"/>
      <c r="J268" s="83">
        <v>797.28</v>
      </c>
      <c r="K268" s="81" t="s">
        <v>622</v>
      </c>
      <c r="L268" s="83">
        <v>797.28</v>
      </c>
      <c r="M268" s="119">
        <f t="shared" si="31"/>
        <v>744.65952</v>
      </c>
      <c r="N268" s="175">
        <f t="shared" si="32"/>
        <v>1541.93952</v>
      </c>
      <c r="O268" s="119">
        <f t="shared" si="33"/>
        <v>308.387904</v>
      </c>
      <c r="P268" s="175">
        <f t="shared" si="34"/>
        <v>1850.3274239999998</v>
      </c>
      <c r="Q268" s="119">
        <f t="shared" si="35"/>
        <v>333.05893632</v>
      </c>
      <c r="R268" s="175">
        <f t="shared" si="36"/>
        <v>2183.3863603199998</v>
      </c>
      <c r="S268" s="113"/>
      <c r="T268" s="91"/>
    </row>
    <row r="269" spans="1:20" s="244" customFormat="1" ht="12.75" customHeight="1" hidden="1">
      <c r="A269" s="238" t="s">
        <v>409</v>
      </c>
      <c r="B269" s="239" t="s">
        <v>623</v>
      </c>
      <c r="C269" s="239"/>
      <c r="D269" s="239"/>
      <c r="E269" s="239"/>
      <c r="F269" s="239"/>
      <c r="G269" s="239"/>
      <c r="H269" s="239"/>
      <c r="I269" s="239"/>
      <c r="J269" s="239"/>
      <c r="K269" s="240"/>
      <c r="L269" s="241"/>
      <c r="M269" s="119">
        <f t="shared" si="31"/>
        <v>0</v>
      </c>
      <c r="N269" s="175">
        <f t="shared" si="32"/>
        <v>0</v>
      </c>
      <c r="O269" s="119">
        <f t="shared" si="33"/>
        <v>0</v>
      </c>
      <c r="P269" s="175">
        <f t="shared" si="34"/>
        <v>0</v>
      </c>
      <c r="Q269" s="119">
        <f t="shared" si="35"/>
        <v>0</v>
      </c>
      <c r="R269" s="175">
        <f t="shared" si="36"/>
        <v>0</v>
      </c>
      <c r="S269" s="242"/>
      <c r="T269" s="243"/>
    </row>
    <row r="270" spans="1:20" s="244" customFormat="1" ht="12.75" customHeight="1" hidden="1">
      <c r="A270" s="238"/>
      <c r="B270" s="245" t="s">
        <v>624</v>
      </c>
      <c r="C270" s="246" t="s">
        <v>565</v>
      </c>
      <c r="D270" s="247" t="s">
        <v>625</v>
      </c>
      <c r="E270" s="248">
        <v>8</v>
      </c>
      <c r="F270" s="246" t="s">
        <v>626</v>
      </c>
      <c r="G270" s="249">
        <v>1</v>
      </c>
      <c r="H270" s="248">
        <v>9606</v>
      </c>
      <c r="I270" s="249">
        <v>58.01</v>
      </c>
      <c r="J270" s="241">
        <v>58.01</v>
      </c>
      <c r="K270" s="240"/>
      <c r="L270" s="241"/>
      <c r="M270" s="119">
        <f t="shared" si="31"/>
        <v>0</v>
      </c>
      <c r="N270" s="175">
        <f t="shared" si="32"/>
        <v>0</v>
      </c>
      <c r="O270" s="119">
        <f t="shared" si="33"/>
        <v>0</v>
      </c>
      <c r="P270" s="175">
        <f t="shared" si="34"/>
        <v>0</v>
      </c>
      <c r="Q270" s="119">
        <f t="shared" si="35"/>
        <v>0</v>
      </c>
      <c r="R270" s="175">
        <f t="shared" si="36"/>
        <v>0</v>
      </c>
      <c r="S270" s="242"/>
      <c r="T270" s="243"/>
    </row>
    <row r="271" spans="1:20" s="244" customFormat="1" ht="12.75" customHeight="1" hidden="1">
      <c r="A271" s="238"/>
      <c r="B271" s="245" t="s">
        <v>627</v>
      </c>
      <c r="C271" s="246" t="s">
        <v>565</v>
      </c>
      <c r="D271" s="247" t="s">
        <v>628</v>
      </c>
      <c r="E271" s="248">
        <v>5</v>
      </c>
      <c r="F271" s="246" t="s">
        <v>629</v>
      </c>
      <c r="G271" s="249">
        <v>0.5</v>
      </c>
      <c r="H271" s="248">
        <v>7345</v>
      </c>
      <c r="I271" s="249">
        <v>44.36</v>
      </c>
      <c r="J271" s="241">
        <v>22.18</v>
      </c>
      <c r="K271" s="240"/>
      <c r="L271" s="241"/>
      <c r="M271" s="119">
        <f t="shared" si="31"/>
        <v>0</v>
      </c>
      <c r="N271" s="175">
        <f t="shared" si="32"/>
        <v>0</v>
      </c>
      <c r="O271" s="119">
        <f t="shared" si="33"/>
        <v>0</v>
      </c>
      <c r="P271" s="175">
        <f t="shared" si="34"/>
        <v>0</v>
      </c>
      <c r="Q271" s="119">
        <f t="shared" si="35"/>
        <v>0</v>
      </c>
      <c r="R271" s="175">
        <f t="shared" si="36"/>
        <v>0</v>
      </c>
      <c r="S271" s="242"/>
      <c r="T271" s="243" t="s">
        <v>630</v>
      </c>
    </row>
    <row r="272" spans="1:20" s="244" customFormat="1" ht="12.75" customHeight="1" hidden="1">
      <c r="A272" s="238"/>
      <c r="B272" s="245" t="s">
        <v>631</v>
      </c>
      <c r="C272" s="246" t="s">
        <v>565</v>
      </c>
      <c r="D272" s="250" t="s">
        <v>632</v>
      </c>
      <c r="E272" s="248">
        <v>10</v>
      </c>
      <c r="F272" s="246" t="s">
        <v>629</v>
      </c>
      <c r="G272" s="249">
        <v>0.5</v>
      </c>
      <c r="H272" s="248">
        <v>11834</v>
      </c>
      <c r="I272" s="249">
        <v>71.47</v>
      </c>
      <c r="J272" s="241">
        <v>35.74</v>
      </c>
      <c r="K272" s="240"/>
      <c r="L272" s="241"/>
      <c r="M272" s="119">
        <f t="shared" si="31"/>
        <v>0</v>
      </c>
      <c r="N272" s="175">
        <f t="shared" si="32"/>
        <v>0</v>
      </c>
      <c r="O272" s="119">
        <f t="shared" si="33"/>
        <v>0</v>
      </c>
      <c r="P272" s="175">
        <f t="shared" si="34"/>
        <v>0</v>
      </c>
      <c r="Q272" s="119">
        <f t="shared" si="35"/>
        <v>0</v>
      </c>
      <c r="R272" s="175">
        <f t="shared" si="36"/>
        <v>0</v>
      </c>
      <c r="S272" s="242"/>
      <c r="T272" s="243" t="s">
        <v>630</v>
      </c>
    </row>
    <row r="273" spans="1:20" s="257" customFormat="1" ht="12.75" customHeight="1" hidden="1">
      <c r="A273" s="238"/>
      <c r="B273" s="239"/>
      <c r="C273" s="251"/>
      <c r="D273" s="252" t="s">
        <v>621</v>
      </c>
      <c r="E273" s="253"/>
      <c r="F273" s="246" t="s">
        <v>633</v>
      </c>
      <c r="G273" s="249">
        <v>2</v>
      </c>
      <c r="H273" s="248"/>
      <c r="I273" s="248"/>
      <c r="J273" s="241">
        <v>115.93</v>
      </c>
      <c r="K273" s="254" t="s">
        <v>634</v>
      </c>
      <c r="L273" s="241">
        <v>115.93</v>
      </c>
      <c r="M273" s="119">
        <f t="shared" si="31"/>
        <v>108.27862000000002</v>
      </c>
      <c r="N273" s="175">
        <f t="shared" si="32"/>
        <v>224.20862000000002</v>
      </c>
      <c r="O273" s="119">
        <f t="shared" si="33"/>
        <v>44.841724000000006</v>
      </c>
      <c r="P273" s="175">
        <f t="shared" si="34"/>
        <v>269.05034400000005</v>
      </c>
      <c r="Q273" s="119">
        <f t="shared" si="35"/>
        <v>48.42906192000001</v>
      </c>
      <c r="R273" s="175">
        <f t="shared" si="36"/>
        <v>317.4794059200001</v>
      </c>
      <c r="S273" s="255"/>
      <c r="T273" s="256"/>
    </row>
    <row r="274" spans="1:20" ht="24" customHeight="1">
      <c r="A274" s="126" t="s">
        <v>409</v>
      </c>
      <c r="B274" s="107" t="s">
        <v>635</v>
      </c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</row>
    <row r="275" spans="1:20" ht="57" customHeight="1">
      <c r="A275" s="126"/>
      <c r="B275" s="137" t="s">
        <v>636</v>
      </c>
      <c r="C275" s="77" t="s">
        <v>565</v>
      </c>
      <c r="D275" s="93" t="s">
        <v>613</v>
      </c>
      <c r="E275" s="82"/>
      <c r="F275" s="77" t="s">
        <v>614</v>
      </c>
      <c r="G275" s="81">
        <v>1.67</v>
      </c>
      <c r="H275" s="82">
        <v>16502</v>
      </c>
      <c r="I275" s="81">
        <v>99.66</v>
      </c>
      <c r="J275" s="83">
        <v>166.43</v>
      </c>
      <c r="K275" s="81" t="s">
        <v>622</v>
      </c>
      <c r="L275" s="83">
        <v>166.43</v>
      </c>
      <c r="M275" s="119">
        <f t="shared" si="31"/>
        <v>155.44562000000002</v>
      </c>
      <c r="N275" s="175">
        <f t="shared" si="32"/>
        <v>321.87562</v>
      </c>
      <c r="O275" s="119">
        <f t="shared" si="33"/>
        <v>64.37512400000001</v>
      </c>
      <c r="P275" s="175">
        <f t="shared" si="34"/>
        <v>386.25074400000005</v>
      </c>
      <c r="Q275" s="119">
        <f t="shared" si="35"/>
        <v>69.52513392</v>
      </c>
      <c r="R275" s="175">
        <f t="shared" si="36"/>
        <v>455.7758779200001</v>
      </c>
      <c r="S275" s="93"/>
      <c r="T275" s="206" t="s">
        <v>637</v>
      </c>
    </row>
    <row r="276" spans="1:20" ht="24" customHeight="1">
      <c r="A276" s="126" t="s">
        <v>111</v>
      </c>
      <c r="B276" s="107" t="s">
        <v>638</v>
      </c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</row>
    <row r="277" spans="1:20" ht="45" customHeight="1">
      <c r="A277" s="126"/>
      <c r="B277" s="137" t="s">
        <v>639</v>
      </c>
      <c r="C277" s="77" t="s">
        <v>565</v>
      </c>
      <c r="D277" s="93" t="s">
        <v>613</v>
      </c>
      <c r="E277" s="82"/>
      <c r="F277" s="77" t="s">
        <v>614</v>
      </c>
      <c r="G277" s="81">
        <v>1.2</v>
      </c>
      <c r="H277" s="82">
        <v>16502</v>
      </c>
      <c r="I277" s="81">
        <v>99.66</v>
      </c>
      <c r="J277" s="83">
        <v>119.59</v>
      </c>
      <c r="K277" s="81" t="s">
        <v>622</v>
      </c>
      <c r="L277" s="83">
        <v>119.59</v>
      </c>
      <c r="M277" s="119">
        <f t="shared" si="31"/>
        <v>111.69706000000001</v>
      </c>
      <c r="N277" s="175">
        <f t="shared" si="32"/>
        <v>231.28706</v>
      </c>
      <c r="O277" s="119">
        <f t="shared" si="33"/>
        <v>46.257412</v>
      </c>
      <c r="P277" s="175">
        <f t="shared" si="34"/>
        <v>277.544472</v>
      </c>
      <c r="Q277" s="119">
        <f t="shared" si="35"/>
        <v>49.95800496</v>
      </c>
      <c r="R277" s="175">
        <f t="shared" si="36"/>
        <v>327.50247695999997</v>
      </c>
      <c r="S277" s="93"/>
      <c r="T277" s="206" t="s">
        <v>640</v>
      </c>
    </row>
    <row r="278" spans="1:20" ht="24" customHeight="1">
      <c r="A278" s="126" t="s">
        <v>131</v>
      </c>
      <c r="B278" s="258" t="s">
        <v>618</v>
      </c>
      <c r="C278" s="258"/>
      <c r="D278" s="258"/>
      <c r="E278" s="258"/>
      <c r="F278" s="258"/>
      <c r="G278" s="258"/>
      <c r="H278" s="258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258"/>
      <c r="T278" s="258"/>
    </row>
    <row r="279" spans="1:20" ht="24" customHeight="1">
      <c r="A279" s="126"/>
      <c r="B279" s="137" t="s">
        <v>618</v>
      </c>
      <c r="C279" s="77" t="s">
        <v>565</v>
      </c>
      <c r="D279" s="154" t="s">
        <v>641</v>
      </c>
      <c r="E279" s="82"/>
      <c r="F279" s="77" t="s">
        <v>614</v>
      </c>
      <c r="G279" s="81">
        <v>4</v>
      </c>
      <c r="H279" s="82">
        <v>16502</v>
      </c>
      <c r="I279" s="81">
        <v>99.66</v>
      </c>
      <c r="J279" s="83">
        <v>398.64</v>
      </c>
      <c r="K279" s="81"/>
      <c r="L279" s="113"/>
      <c r="M279" s="119"/>
      <c r="N279" s="175"/>
      <c r="O279" s="119"/>
      <c r="P279" s="175"/>
      <c r="Q279" s="119"/>
      <c r="R279" s="175"/>
      <c r="S279" s="131"/>
      <c r="T279" s="95"/>
    </row>
    <row r="280" spans="1:20" ht="24" customHeight="1">
      <c r="A280" s="126"/>
      <c r="B280" s="137" t="s">
        <v>642</v>
      </c>
      <c r="C280" s="77" t="s">
        <v>565</v>
      </c>
      <c r="D280" s="77" t="s">
        <v>363</v>
      </c>
      <c r="E280" s="82"/>
      <c r="F280" s="77"/>
      <c r="G280" s="81">
        <v>4</v>
      </c>
      <c r="H280" s="82">
        <v>16502</v>
      </c>
      <c r="I280" s="81">
        <v>99.66</v>
      </c>
      <c r="J280" s="83">
        <v>398.64</v>
      </c>
      <c r="K280" s="81"/>
      <c r="L280" s="113"/>
      <c r="M280" s="119"/>
      <c r="N280" s="175"/>
      <c r="O280" s="119"/>
      <c r="P280" s="175"/>
      <c r="Q280" s="119"/>
      <c r="R280" s="175"/>
      <c r="S280" s="131"/>
      <c r="T280" s="95"/>
    </row>
    <row r="281" spans="1:20" s="8" customFormat="1" ht="24" customHeight="1">
      <c r="A281" s="126"/>
      <c r="B281" s="259" t="s">
        <v>308</v>
      </c>
      <c r="C281" s="92"/>
      <c r="D281" s="92"/>
      <c r="E281" s="79"/>
      <c r="F281" s="77"/>
      <c r="G281" s="83">
        <v>8</v>
      </c>
      <c r="H281" s="92"/>
      <c r="I281" s="81"/>
      <c r="J281" s="83">
        <v>797.28</v>
      </c>
      <c r="K281" s="115" t="s">
        <v>643</v>
      </c>
      <c r="L281" s="83">
        <v>797.28</v>
      </c>
      <c r="M281" s="119">
        <f t="shared" si="31"/>
        <v>744.65952</v>
      </c>
      <c r="N281" s="175">
        <f t="shared" si="32"/>
        <v>1541.93952</v>
      </c>
      <c r="O281" s="119">
        <f t="shared" si="33"/>
        <v>308.387904</v>
      </c>
      <c r="P281" s="175">
        <f t="shared" si="34"/>
        <v>1850.3274239999998</v>
      </c>
      <c r="Q281" s="119">
        <f t="shared" si="35"/>
        <v>333.05893632</v>
      </c>
      <c r="R281" s="175">
        <f t="shared" si="36"/>
        <v>2183.3863603199998</v>
      </c>
      <c r="S281" s="134"/>
      <c r="T281" s="91"/>
    </row>
    <row r="282" spans="1:20" ht="24" customHeight="1">
      <c r="A282" s="126" t="s">
        <v>134</v>
      </c>
      <c r="B282" s="107" t="s">
        <v>644</v>
      </c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</row>
    <row r="283" spans="1:20" ht="24" customHeight="1">
      <c r="A283" s="126" t="s">
        <v>136</v>
      </c>
      <c r="B283" s="107" t="s">
        <v>645</v>
      </c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</row>
    <row r="284" spans="1:20" ht="24" customHeight="1">
      <c r="A284" s="220"/>
      <c r="B284" s="137" t="s">
        <v>646</v>
      </c>
      <c r="C284" s="77" t="s">
        <v>565</v>
      </c>
      <c r="D284" s="77" t="s">
        <v>363</v>
      </c>
      <c r="E284" s="82"/>
      <c r="F284" s="77" t="s">
        <v>614</v>
      </c>
      <c r="G284" s="81">
        <v>0.5</v>
      </c>
      <c r="H284" s="82">
        <v>16502</v>
      </c>
      <c r="I284" s="81">
        <v>99.66</v>
      </c>
      <c r="J284" s="83">
        <v>49.83</v>
      </c>
      <c r="K284" s="81"/>
      <c r="L284" s="113"/>
      <c r="M284" s="119"/>
      <c r="N284" s="175"/>
      <c r="O284" s="119"/>
      <c r="P284" s="175"/>
      <c r="Q284" s="119"/>
      <c r="R284" s="175"/>
      <c r="S284" s="131"/>
      <c r="T284" s="95"/>
    </row>
    <row r="285" spans="1:20" ht="24" customHeight="1">
      <c r="A285" s="220"/>
      <c r="B285" s="137" t="s">
        <v>647</v>
      </c>
      <c r="C285" s="77" t="s">
        <v>565</v>
      </c>
      <c r="D285" s="77" t="s">
        <v>363</v>
      </c>
      <c r="E285" s="82"/>
      <c r="F285" s="77"/>
      <c r="G285" s="81">
        <v>0.17</v>
      </c>
      <c r="H285" s="82">
        <v>16502</v>
      </c>
      <c r="I285" s="81">
        <v>99.66</v>
      </c>
      <c r="J285" s="83">
        <v>16.94</v>
      </c>
      <c r="K285" s="81"/>
      <c r="L285" s="113"/>
      <c r="M285" s="119"/>
      <c r="N285" s="175"/>
      <c r="O285" s="119"/>
      <c r="P285" s="175"/>
      <c r="Q285" s="119"/>
      <c r="R285" s="175"/>
      <c r="S285" s="131"/>
      <c r="T285" s="95"/>
    </row>
    <row r="286" spans="1:20" ht="24" customHeight="1">
      <c r="A286" s="220"/>
      <c r="B286" s="198" t="s">
        <v>621</v>
      </c>
      <c r="C286" s="77"/>
      <c r="D286" s="77"/>
      <c r="E286" s="82"/>
      <c r="F286" s="77"/>
      <c r="G286" s="81">
        <v>0.67</v>
      </c>
      <c r="H286" s="77"/>
      <c r="I286" s="81"/>
      <c r="J286" s="83">
        <v>66.77</v>
      </c>
      <c r="K286" s="115" t="s">
        <v>614</v>
      </c>
      <c r="L286" s="83">
        <v>66.77</v>
      </c>
      <c r="M286" s="119">
        <f t="shared" si="31"/>
        <v>62.36318</v>
      </c>
      <c r="N286" s="175">
        <f t="shared" si="32"/>
        <v>129.13317999999998</v>
      </c>
      <c r="O286" s="119">
        <f t="shared" si="33"/>
        <v>25.826635999999997</v>
      </c>
      <c r="P286" s="175">
        <f t="shared" si="34"/>
        <v>154.959816</v>
      </c>
      <c r="Q286" s="119">
        <f t="shared" si="35"/>
        <v>27.892766879999996</v>
      </c>
      <c r="R286" s="175">
        <f t="shared" si="36"/>
        <v>182.85258288</v>
      </c>
      <c r="S286" s="131"/>
      <c r="T286" s="95"/>
    </row>
    <row r="287" spans="1:20" ht="24" customHeight="1">
      <c r="A287" s="126" t="s">
        <v>648</v>
      </c>
      <c r="B287" s="107" t="s">
        <v>649</v>
      </c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</row>
    <row r="288" spans="1:20" ht="24" customHeight="1">
      <c r="A288" s="220"/>
      <c r="B288" s="137" t="s">
        <v>650</v>
      </c>
      <c r="C288" s="77" t="s">
        <v>565</v>
      </c>
      <c r="D288" s="77" t="s">
        <v>363</v>
      </c>
      <c r="E288" s="82"/>
      <c r="F288" s="77" t="s">
        <v>651</v>
      </c>
      <c r="G288" s="81">
        <v>0.5</v>
      </c>
      <c r="H288" s="82">
        <v>16502</v>
      </c>
      <c r="I288" s="81">
        <v>99.66</v>
      </c>
      <c r="J288" s="83">
        <v>49.83</v>
      </c>
      <c r="K288" s="81"/>
      <c r="L288" s="83">
        <v>49.83</v>
      </c>
      <c r="M288" s="119">
        <f t="shared" si="31"/>
        <v>46.54122</v>
      </c>
      <c r="N288" s="175">
        <f t="shared" si="32"/>
        <v>96.37122</v>
      </c>
      <c r="O288" s="119">
        <f t="shared" si="33"/>
        <v>19.274244</v>
      </c>
      <c r="P288" s="175">
        <f t="shared" si="34"/>
        <v>115.64546399999999</v>
      </c>
      <c r="Q288" s="119">
        <f t="shared" si="35"/>
        <v>20.81618352</v>
      </c>
      <c r="R288" s="175">
        <f t="shared" si="36"/>
        <v>136.46164751999999</v>
      </c>
      <c r="S288" s="125" t="s">
        <v>652</v>
      </c>
      <c r="T288" s="95" t="s">
        <v>653</v>
      </c>
    </row>
    <row r="289" spans="1:20" ht="24" customHeight="1">
      <c r="A289" s="220"/>
      <c r="B289" s="137" t="s">
        <v>654</v>
      </c>
      <c r="C289" s="77" t="s">
        <v>565</v>
      </c>
      <c r="D289" s="77" t="s">
        <v>363</v>
      </c>
      <c r="E289" s="82"/>
      <c r="F289" s="77" t="s">
        <v>296</v>
      </c>
      <c r="G289" s="81">
        <v>0.1</v>
      </c>
      <c r="H289" s="82">
        <v>16502</v>
      </c>
      <c r="I289" s="81">
        <v>99.66</v>
      </c>
      <c r="J289" s="83">
        <v>9.97</v>
      </c>
      <c r="K289" s="77" t="s">
        <v>296</v>
      </c>
      <c r="L289" s="83">
        <v>9.97</v>
      </c>
      <c r="M289" s="119">
        <f t="shared" si="31"/>
        <v>9.311980000000002</v>
      </c>
      <c r="N289" s="175">
        <f t="shared" si="32"/>
        <v>19.281980000000004</v>
      </c>
      <c r="O289" s="119">
        <f t="shared" si="33"/>
        <v>3.856396000000001</v>
      </c>
      <c r="P289" s="175">
        <f t="shared" si="34"/>
        <v>23.138376000000004</v>
      </c>
      <c r="Q289" s="119">
        <f t="shared" si="35"/>
        <v>4.164907680000001</v>
      </c>
      <c r="R289" s="175">
        <f t="shared" si="36"/>
        <v>27.303283680000007</v>
      </c>
      <c r="S289" s="131"/>
      <c r="T289" s="95" t="s">
        <v>655</v>
      </c>
    </row>
    <row r="290" spans="1:20" ht="24" customHeight="1">
      <c r="A290" s="220"/>
      <c r="B290" s="137" t="s">
        <v>656</v>
      </c>
      <c r="C290" s="77" t="s">
        <v>565</v>
      </c>
      <c r="D290" s="77" t="s">
        <v>363</v>
      </c>
      <c r="E290" s="82"/>
      <c r="F290" s="77" t="s">
        <v>657</v>
      </c>
      <c r="G290" s="81">
        <v>0.1</v>
      </c>
      <c r="H290" s="82">
        <v>16502</v>
      </c>
      <c r="I290" s="81">
        <v>99.66</v>
      </c>
      <c r="J290" s="83">
        <v>9.97</v>
      </c>
      <c r="K290" s="81"/>
      <c r="L290" s="83">
        <v>9.97</v>
      </c>
      <c r="M290" s="119">
        <f t="shared" si="31"/>
        <v>9.311980000000002</v>
      </c>
      <c r="N290" s="175">
        <f t="shared" si="32"/>
        <v>19.281980000000004</v>
      </c>
      <c r="O290" s="119">
        <f t="shared" si="33"/>
        <v>3.856396000000001</v>
      </c>
      <c r="P290" s="175">
        <f t="shared" si="34"/>
        <v>23.138376000000004</v>
      </c>
      <c r="Q290" s="119">
        <f t="shared" si="35"/>
        <v>4.164907680000001</v>
      </c>
      <c r="R290" s="175">
        <f t="shared" si="36"/>
        <v>27.303283680000007</v>
      </c>
      <c r="S290" s="131"/>
      <c r="T290" s="95"/>
    </row>
    <row r="291" spans="1:20" ht="24" customHeight="1">
      <c r="A291" s="220"/>
      <c r="B291" s="137" t="s">
        <v>658</v>
      </c>
      <c r="C291" s="77" t="s">
        <v>565</v>
      </c>
      <c r="D291" s="77" t="s">
        <v>363</v>
      </c>
      <c r="E291" s="82"/>
      <c r="F291" s="77" t="s">
        <v>614</v>
      </c>
      <c r="G291" s="81">
        <v>0.17</v>
      </c>
      <c r="H291" s="82">
        <v>16502</v>
      </c>
      <c r="I291" s="81">
        <v>99.66</v>
      </c>
      <c r="J291" s="83">
        <v>16.94</v>
      </c>
      <c r="K291" s="93"/>
      <c r="L291" s="83">
        <v>16.94</v>
      </c>
      <c r="M291" s="119">
        <f t="shared" si="31"/>
        <v>15.821960000000002</v>
      </c>
      <c r="N291" s="175">
        <f t="shared" si="32"/>
        <v>32.76196</v>
      </c>
      <c r="O291" s="119">
        <f t="shared" si="33"/>
        <v>6.552392000000001</v>
      </c>
      <c r="P291" s="175">
        <f t="shared" si="34"/>
        <v>39.314352</v>
      </c>
      <c r="Q291" s="119">
        <f t="shared" si="35"/>
        <v>7.07658336</v>
      </c>
      <c r="R291" s="175">
        <f t="shared" si="36"/>
        <v>46.39093536</v>
      </c>
      <c r="S291" s="131"/>
      <c r="T291" s="95"/>
    </row>
    <row r="292" spans="1:20" ht="24" customHeight="1">
      <c r="A292" s="260"/>
      <c r="B292" s="198" t="s">
        <v>621</v>
      </c>
      <c r="C292" s="77"/>
      <c r="D292" s="77"/>
      <c r="E292" s="82"/>
      <c r="F292" s="190"/>
      <c r="G292" s="81">
        <v>0.87</v>
      </c>
      <c r="H292" s="77"/>
      <c r="I292" s="81"/>
      <c r="J292" s="83">
        <v>86.71</v>
      </c>
      <c r="K292" s="115"/>
      <c r="L292" s="83">
        <v>86.71</v>
      </c>
      <c r="M292" s="119">
        <f t="shared" si="31"/>
        <v>80.98714</v>
      </c>
      <c r="N292" s="175">
        <f t="shared" si="32"/>
        <v>167.69714</v>
      </c>
      <c r="O292" s="119">
        <f t="shared" si="33"/>
        <v>33.539428</v>
      </c>
      <c r="P292" s="175">
        <f t="shared" si="34"/>
        <v>201.23656799999998</v>
      </c>
      <c r="Q292" s="119">
        <f t="shared" si="35"/>
        <v>36.222582239999994</v>
      </c>
      <c r="R292" s="175">
        <f>R288+R289+R290+R291</f>
        <v>237.45915023999999</v>
      </c>
      <c r="S292" s="95" t="s">
        <v>659</v>
      </c>
      <c r="T292" s="95" t="s">
        <v>660</v>
      </c>
    </row>
    <row r="293" spans="1:20" ht="24" customHeight="1">
      <c r="A293" s="126" t="s">
        <v>661</v>
      </c>
      <c r="B293" s="107" t="s">
        <v>662</v>
      </c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</row>
    <row r="294" spans="1:20" ht="24" customHeight="1">
      <c r="A294" s="220"/>
      <c r="B294" s="137" t="s">
        <v>650</v>
      </c>
      <c r="C294" s="77" t="s">
        <v>565</v>
      </c>
      <c r="D294" s="77" t="s">
        <v>363</v>
      </c>
      <c r="E294" s="82"/>
      <c r="F294" s="77" t="s">
        <v>651</v>
      </c>
      <c r="G294" s="81">
        <v>0.5</v>
      </c>
      <c r="H294" s="82">
        <v>16502</v>
      </c>
      <c r="I294" s="81">
        <v>99.66</v>
      </c>
      <c r="J294" s="83">
        <v>49.83</v>
      </c>
      <c r="K294" s="81"/>
      <c r="L294" s="83">
        <v>49.83</v>
      </c>
      <c r="M294" s="119">
        <f t="shared" si="31"/>
        <v>46.54122</v>
      </c>
      <c r="N294" s="175">
        <f>L294+M294</f>
        <v>96.37122</v>
      </c>
      <c r="O294" s="119">
        <f t="shared" si="33"/>
        <v>19.274244</v>
      </c>
      <c r="P294" s="175">
        <f>N294+O294</f>
        <v>115.64546399999999</v>
      </c>
      <c r="Q294" s="119">
        <f t="shared" si="35"/>
        <v>20.81618352</v>
      </c>
      <c r="R294" s="175">
        <f>P294+Q294</f>
        <v>136.46164751999999</v>
      </c>
      <c r="S294" s="125" t="s">
        <v>652</v>
      </c>
      <c r="T294" s="95" t="s">
        <v>653</v>
      </c>
    </row>
    <row r="295" spans="1:20" ht="24" customHeight="1">
      <c r="A295" s="220"/>
      <c r="B295" s="137" t="s">
        <v>654</v>
      </c>
      <c r="C295" s="77" t="s">
        <v>565</v>
      </c>
      <c r="D295" s="77" t="s">
        <v>363</v>
      </c>
      <c r="E295" s="82"/>
      <c r="F295" s="77" t="s">
        <v>293</v>
      </c>
      <c r="G295" s="81">
        <v>0.2</v>
      </c>
      <c r="H295" s="82">
        <v>16502</v>
      </c>
      <c r="I295" s="81">
        <v>99.66</v>
      </c>
      <c r="J295" s="83">
        <v>19.94</v>
      </c>
      <c r="K295" s="77" t="s">
        <v>293</v>
      </c>
      <c r="L295" s="83">
        <f>9.97*2</f>
        <v>19.94</v>
      </c>
      <c r="M295" s="119">
        <f t="shared" si="31"/>
        <v>18.623960000000004</v>
      </c>
      <c r="N295" s="175">
        <f>L295+M295</f>
        <v>38.56396000000001</v>
      </c>
      <c r="O295" s="119">
        <f t="shared" si="33"/>
        <v>7.712792000000002</v>
      </c>
      <c r="P295" s="175">
        <f>N295+O295</f>
        <v>46.27675200000001</v>
      </c>
      <c r="Q295" s="119">
        <f>P295*0.18</f>
        <v>8.329815360000001</v>
      </c>
      <c r="R295" s="175">
        <f>P295+Q295</f>
        <v>54.606567360000014</v>
      </c>
      <c r="S295" s="131"/>
      <c r="T295" s="95" t="s">
        <v>655</v>
      </c>
    </row>
    <row r="296" spans="1:20" ht="24" customHeight="1">
      <c r="A296" s="220"/>
      <c r="B296" s="137" t="s">
        <v>656</v>
      </c>
      <c r="C296" s="77" t="s">
        <v>565</v>
      </c>
      <c r="D296" s="77" t="s">
        <v>363</v>
      </c>
      <c r="E296" s="82"/>
      <c r="F296" s="77" t="s">
        <v>657</v>
      </c>
      <c r="G296" s="81">
        <v>0.1</v>
      </c>
      <c r="H296" s="82">
        <v>16502</v>
      </c>
      <c r="I296" s="81">
        <v>99.66</v>
      </c>
      <c r="J296" s="83">
        <v>9.97</v>
      </c>
      <c r="K296" s="81"/>
      <c r="L296" s="83">
        <v>9.97</v>
      </c>
      <c r="M296" s="119">
        <f t="shared" si="31"/>
        <v>9.311980000000002</v>
      </c>
      <c r="N296" s="175">
        <f>L296+M296</f>
        <v>19.281980000000004</v>
      </c>
      <c r="O296" s="119">
        <f t="shared" si="33"/>
        <v>3.856396000000001</v>
      </c>
      <c r="P296" s="175">
        <f>N296+O296</f>
        <v>23.138376000000004</v>
      </c>
      <c r="Q296" s="119">
        <f t="shared" si="35"/>
        <v>4.164907680000001</v>
      </c>
      <c r="R296" s="175">
        <f>P296+Q296</f>
        <v>27.303283680000007</v>
      </c>
      <c r="S296" s="131"/>
      <c r="T296" s="95"/>
    </row>
    <row r="297" spans="1:20" ht="24" customHeight="1">
      <c r="A297" s="220"/>
      <c r="B297" s="137" t="s">
        <v>658</v>
      </c>
      <c r="C297" s="77" t="s">
        <v>565</v>
      </c>
      <c r="D297" s="77" t="s">
        <v>363</v>
      </c>
      <c r="E297" s="82"/>
      <c r="F297" s="77" t="s">
        <v>614</v>
      </c>
      <c r="G297" s="81">
        <v>0.17</v>
      </c>
      <c r="H297" s="82">
        <v>16502</v>
      </c>
      <c r="I297" s="81">
        <v>99.66</v>
      </c>
      <c r="J297" s="83">
        <v>16.94</v>
      </c>
      <c r="K297" s="93"/>
      <c r="L297" s="83">
        <v>16.94</v>
      </c>
      <c r="M297" s="119">
        <f t="shared" si="31"/>
        <v>15.821960000000002</v>
      </c>
      <c r="N297" s="175">
        <f>L297+M297</f>
        <v>32.76196</v>
      </c>
      <c r="O297" s="119">
        <f t="shared" si="33"/>
        <v>6.552392000000001</v>
      </c>
      <c r="P297" s="175">
        <f>N297+O297</f>
        <v>39.314352</v>
      </c>
      <c r="Q297" s="119">
        <f t="shared" si="35"/>
        <v>7.07658336</v>
      </c>
      <c r="R297" s="175">
        <f>P297+Q297</f>
        <v>46.39093536</v>
      </c>
      <c r="S297" s="131"/>
      <c r="T297" s="95"/>
    </row>
    <row r="298" spans="1:20" ht="24" customHeight="1">
      <c r="A298" s="260"/>
      <c r="B298" s="198" t="s">
        <v>621</v>
      </c>
      <c r="C298" s="77"/>
      <c r="D298" s="77"/>
      <c r="E298" s="82"/>
      <c r="F298" s="190"/>
      <c r="G298" s="81">
        <f>G294+G295+G296+G297</f>
        <v>0.97</v>
      </c>
      <c r="H298" s="77"/>
      <c r="I298" s="81"/>
      <c r="J298" s="83">
        <f>J294+J295+J296+J297</f>
        <v>96.67999999999999</v>
      </c>
      <c r="K298" s="115"/>
      <c r="L298" s="83">
        <v>96.68</v>
      </c>
      <c r="M298" s="119">
        <f t="shared" si="31"/>
        <v>90.29912000000002</v>
      </c>
      <c r="N298" s="175">
        <f>L298+M298</f>
        <v>186.97912000000002</v>
      </c>
      <c r="O298" s="119">
        <f t="shared" si="33"/>
        <v>37.395824000000005</v>
      </c>
      <c r="P298" s="175">
        <f>N298+O298</f>
        <v>224.37494400000003</v>
      </c>
      <c r="Q298" s="119">
        <f t="shared" si="35"/>
        <v>40.38748992</v>
      </c>
      <c r="R298" s="175">
        <f>R294+R295+R296+R297</f>
        <v>264.76243392000003</v>
      </c>
      <c r="S298" s="95" t="s">
        <v>659</v>
      </c>
      <c r="T298" s="95" t="s">
        <v>660</v>
      </c>
    </row>
    <row r="299" spans="1:20" ht="24" customHeight="1">
      <c r="A299" s="126" t="s">
        <v>663</v>
      </c>
      <c r="B299" s="107" t="s">
        <v>664</v>
      </c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</row>
    <row r="300" spans="1:20" ht="24" customHeight="1">
      <c r="A300" s="220"/>
      <c r="B300" s="137" t="s">
        <v>650</v>
      </c>
      <c r="C300" s="77" t="s">
        <v>565</v>
      </c>
      <c r="D300" s="77" t="s">
        <v>363</v>
      </c>
      <c r="E300" s="82"/>
      <c r="F300" s="77" t="s">
        <v>651</v>
      </c>
      <c r="G300" s="81">
        <v>0.5</v>
      </c>
      <c r="H300" s="82">
        <v>16502</v>
      </c>
      <c r="I300" s="81">
        <v>99.66</v>
      </c>
      <c r="J300" s="83">
        <v>49.83</v>
      </c>
      <c r="K300" s="81"/>
      <c r="L300" s="83">
        <v>49.83</v>
      </c>
      <c r="M300" s="119">
        <f t="shared" si="31"/>
        <v>46.54122</v>
      </c>
      <c r="N300" s="175">
        <f>L300+M300</f>
        <v>96.37122</v>
      </c>
      <c r="O300" s="119">
        <f t="shared" si="33"/>
        <v>19.274244</v>
      </c>
      <c r="P300" s="175">
        <f>N300+O300</f>
        <v>115.64546399999999</v>
      </c>
      <c r="Q300" s="119">
        <f t="shared" si="35"/>
        <v>20.81618352</v>
      </c>
      <c r="R300" s="175">
        <f>P300+Q300</f>
        <v>136.46164751999999</v>
      </c>
      <c r="S300" s="125" t="s">
        <v>652</v>
      </c>
      <c r="T300" s="95" t="s">
        <v>653</v>
      </c>
    </row>
    <row r="301" spans="1:20" ht="24" customHeight="1">
      <c r="A301" s="220"/>
      <c r="B301" s="137" t="s">
        <v>654</v>
      </c>
      <c r="C301" s="77" t="s">
        <v>565</v>
      </c>
      <c r="D301" s="77" t="s">
        <v>363</v>
      </c>
      <c r="E301" s="82"/>
      <c r="F301" s="77" t="s">
        <v>665</v>
      </c>
      <c r="G301" s="81">
        <v>0.4</v>
      </c>
      <c r="H301" s="82">
        <v>16502</v>
      </c>
      <c r="I301" s="81">
        <v>99.66</v>
      </c>
      <c r="J301" s="83">
        <v>39.88</v>
      </c>
      <c r="K301" s="77" t="s">
        <v>293</v>
      </c>
      <c r="L301" s="83">
        <f>J301</f>
        <v>39.88</v>
      </c>
      <c r="M301" s="119">
        <f t="shared" si="31"/>
        <v>37.24792000000001</v>
      </c>
      <c r="N301" s="175">
        <f>L301+M301</f>
        <v>77.12792000000002</v>
      </c>
      <c r="O301" s="119">
        <f t="shared" si="33"/>
        <v>15.425584000000004</v>
      </c>
      <c r="P301" s="175">
        <f>N301+O301</f>
        <v>92.55350400000002</v>
      </c>
      <c r="Q301" s="119">
        <f>P301*0.18</f>
        <v>16.659630720000003</v>
      </c>
      <c r="R301" s="175">
        <f>P301+Q301</f>
        <v>109.21313472000003</v>
      </c>
      <c r="S301" s="131"/>
      <c r="T301" s="95" t="s">
        <v>655</v>
      </c>
    </row>
    <row r="302" spans="1:20" ht="24" customHeight="1">
      <c r="A302" s="220"/>
      <c r="B302" s="137" t="s">
        <v>656</v>
      </c>
      <c r="C302" s="77" t="s">
        <v>565</v>
      </c>
      <c r="D302" s="77" t="s">
        <v>363</v>
      </c>
      <c r="E302" s="82"/>
      <c r="F302" s="77" t="s">
        <v>657</v>
      </c>
      <c r="G302" s="81">
        <v>0.1</v>
      </c>
      <c r="H302" s="82">
        <v>16502</v>
      </c>
      <c r="I302" s="81">
        <v>99.66</v>
      </c>
      <c r="J302" s="83">
        <v>9.97</v>
      </c>
      <c r="K302" s="81"/>
      <c r="L302" s="83">
        <v>9.97</v>
      </c>
      <c r="M302" s="119">
        <f t="shared" si="31"/>
        <v>9.311980000000002</v>
      </c>
      <c r="N302" s="175">
        <f>L302+M302</f>
        <v>19.281980000000004</v>
      </c>
      <c r="O302" s="119">
        <f t="shared" si="33"/>
        <v>3.856396000000001</v>
      </c>
      <c r="P302" s="175">
        <f>N302+O302</f>
        <v>23.138376000000004</v>
      </c>
      <c r="Q302" s="119">
        <f t="shared" si="35"/>
        <v>4.164907680000001</v>
      </c>
      <c r="R302" s="175">
        <f>P302+Q302</f>
        <v>27.303283680000007</v>
      </c>
      <c r="S302" s="131"/>
      <c r="T302" s="95"/>
    </row>
    <row r="303" spans="1:20" ht="24" customHeight="1">
      <c r="A303" s="220"/>
      <c r="B303" s="137" t="s">
        <v>658</v>
      </c>
      <c r="C303" s="77" t="s">
        <v>565</v>
      </c>
      <c r="D303" s="77" t="s">
        <v>363</v>
      </c>
      <c r="E303" s="82"/>
      <c r="F303" s="77" t="s">
        <v>614</v>
      </c>
      <c r="G303" s="81">
        <v>0.17</v>
      </c>
      <c r="H303" s="82">
        <v>16502</v>
      </c>
      <c r="I303" s="81">
        <v>99.66</v>
      </c>
      <c r="J303" s="83">
        <v>16.94</v>
      </c>
      <c r="K303" s="93"/>
      <c r="L303" s="83">
        <v>16.94</v>
      </c>
      <c r="M303" s="119">
        <f t="shared" si="31"/>
        <v>15.821960000000002</v>
      </c>
      <c r="N303" s="175">
        <f>L303+M303</f>
        <v>32.76196</v>
      </c>
      <c r="O303" s="119">
        <f t="shared" si="33"/>
        <v>6.552392000000001</v>
      </c>
      <c r="P303" s="175">
        <f>N303+O303</f>
        <v>39.314352</v>
      </c>
      <c r="Q303" s="119">
        <f t="shared" si="35"/>
        <v>7.07658336</v>
      </c>
      <c r="R303" s="175">
        <f>P303+Q303</f>
        <v>46.39093536</v>
      </c>
      <c r="S303" s="131"/>
      <c r="T303" s="95"/>
    </row>
    <row r="304" spans="1:20" ht="24" customHeight="1">
      <c r="A304" s="260"/>
      <c r="B304" s="198" t="s">
        <v>621</v>
      </c>
      <c r="C304" s="77"/>
      <c r="D304" s="77"/>
      <c r="E304" s="82"/>
      <c r="F304" s="190"/>
      <c r="G304" s="81">
        <f>G300+G301+G302+G303</f>
        <v>1.17</v>
      </c>
      <c r="H304" s="77"/>
      <c r="I304" s="81"/>
      <c r="J304" s="83">
        <f>J300+J301+J302+J303</f>
        <v>116.62</v>
      </c>
      <c r="K304" s="115"/>
      <c r="L304" s="83">
        <f>J304</f>
        <v>116.62</v>
      </c>
      <c r="M304" s="119">
        <f t="shared" si="31"/>
        <v>108.92308000000001</v>
      </c>
      <c r="N304" s="175">
        <f>L304+M304</f>
        <v>225.54308000000003</v>
      </c>
      <c r="O304" s="119">
        <f t="shared" si="33"/>
        <v>45.10861600000001</v>
      </c>
      <c r="P304" s="175">
        <f>N304+O304</f>
        <v>270.651696</v>
      </c>
      <c r="Q304" s="119">
        <f t="shared" si="35"/>
        <v>48.71730528</v>
      </c>
      <c r="R304" s="175">
        <f>R300+R301+R302+R303</f>
        <v>319.36900128</v>
      </c>
      <c r="S304" s="95" t="s">
        <v>659</v>
      </c>
      <c r="T304" s="95" t="s">
        <v>660</v>
      </c>
    </row>
    <row r="305" spans="1:20" ht="42.75" customHeight="1">
      <c r="A305" s="261"/>
      <c r="B305" s="194" t="s">
        <v>666</v>
      </c>
      <c r="C305" s="206"/>
      <c r="D305" s="206"/>
      <c r="E305" s="206"/>
      <c r="F305" s="206"/>
      <c r="G305" s="206"/>
      <c r="H305" s="206"/>
      <c r="I305" s="206"/>
      <c r="J305" s="206"/>
      <c r="K305" s="206"/>
      <c r="L305" s="83">
        <v>153.48</v>
      </c>
      <c r="M305" s="119">
        <f t="shared" si="31"/>
        <v>143.35032</v>
      </c>
      <c r="N305" s="175">
        <f t="shared" si="32"/>
        <v>296.83032000000003</v>
      </c>
      <c r="O305" s="119">
        <f t="shared" si="33"/>
        <v>59.36606400000001</v>
      </c>
      <c r="P305" s="175">
        <f t="shared" si="34"/>
        <v>356.196384</v>
      </c>
      <c r="Q305" s="119">
        <f t="shared" si="35"/>
        <v>64.11534912</v>
      </c>
      <c r="R305" s="175">
        <f t="shared" si="36"/>
        <v>420.31173312000004</v>
      </c>
      <c r="S305" s="95" t="s">
        <v>667</v>
      </c>
      <c r="T305" s="95" t="s">
        <v>668</v>
      </c>
    </row>
    <row r="306" spans="1:20" ht="38.25" customHeight="1">
      <c r="A306" s="261"/>
      <c r="B306" s="93" t="s">
        <v>669</v>
      </c>
      <c r="C306" s="262"/>
      <c r="D306" s="262"/>
      <c r="E306" s="262"/>
      <c r="F306" s="263"/>
      <c r="G306" s="262"/>
      <c r="H306" s="262"/>
      <c r="I306" s="262"/>
      <c r="J306" s="264"/>
      <c r="K306" s="13"/>
      <c r="L306" s="83">
        <f>L286+L298</f>
        <v>163.45</v>
      </c>
      <c r="M306" s="119">
        <f t="shared" si="31"/>
        <v>152.6623</v>
      </c>
      <c r="N306" s="175">
        <f t="shared" si="32"/>
        <v>316.1123</v>
      </c>
      <c r="O306" s="119">
        <f t="shared" si="33"/>
        <v>63.222460000000005</v>
      </c>
      <c r="P306" s="175">
        <f t="shared" si="34"/>
        <v>379.33476</v>
      </c>
      <c r="Q306" s="119">
        <f t="shared" si="35"/>
        <v>68.2802568</v>
      </c>
      <c r="R306" s="175">
        <f t="shared" si="36"/>
        <v>447.61501680000003</v>
      </c>
      <c r="S306" s="95" t="s">
        <v>667</v>
      </c>
      <c r="T306" s="95" t="s">
        <v>668</v>
      </c>
    </row>
    <row r="307" spans="1:20" ht="36.75" customHeight="1">
      <c r="A307" s="261"/>
      <c r="B307" s="265" t="s">
        <v>670</v>
      </c>
      <c r="C307" s="262"/>
      <c r="D307" s="262"/>
      <c r="E307" s="262"/>
      <c r="F307" s="93"/>
      <c r="G307" s="262"/>
      <c r="H307" s="262"/>
      <c r="I307" s="262"/>
      <c r="J307" s="264"/>
      <c r="K307" s="13"/>
      <c r="L307" s="83">
        <f>L286+L304</f>
        <v>183.39</v>
      </c>
      <c r="M307" s="119">
        <f t="shared" si="31"/>
        <v>171.28626</v>
      </c>
      <c r="N307" s="175">
        <f t="shared" si="32"/>
        <v>354.67625999999996</v>
      </c>
      <c r="O307" s="119">
        <f t="shared" si="33"/>
        <v>70.93525199999999</v>
      </c>
      <c r="P307" s="175">
        <f t="shared" si="34"/>
        <v>425.61151199999995</v>
      </c>
      <c r="Q307" s="119">
        <f t="shared" si="35"/>
        <v>76.61007215999999</v>
      </c>
      <c r="R307" s="175">
        <f t="shared" si="36"/>
        <v>502.2215841599999</v>
      </c>
      <c r="S307" s="95" t="s">
        <v>667</v>
      </c>
      <c r="T307" s="95" t="s">
        <v>668</v>
      </c>
    </row>
    <row r="308" spans="1:20" ht="24" customHeight="1">
      <c r="A308" s="126" t="s">
        <v>171</v>
      </c>
      <c r="B308" s="211" t="s">
        <v>671</v>
      </c>
      <c r="C308" s="77" t="s">
        <v>565</v>
      </c>
      <c r="D308" s="80" t="s">
        <v>672</v>
      </c>
      <c r="E308" s="82"/>
      <c r="F308" s="139" t="s">
        <v>673</v>
      </c>
      <c r="G308" s="81"/>
      <c r="H308" s="82">
        <v>16502</v>
      </c>
      <c r="I308" s="81">
        <v>99.66</v>
      </c>
      <c r="J308" s="155" t="s">
        <v>454</v>
      </c>
      <c r="K308" s="190" t="s">
        <v>673</v>
      </c>
      <c r="L308" s="155">
        <v>99.66</v>
      </c>
      <c r="M308" s="119">
        <f t="shared" si="31"/>
        <v>93.08244</v>
      </c>
      <c r="N308" s="175">
        <f t="shared" si="32"/>
        <v>192.74244</v>
      </c>
      <c r="O308" s="119">
        <f t="shared" si="33"/>
        <v>38.548488</v>
      </c>
      <c r="P308" s="175">
        <f t="shared" si="34"/>
        <v>231.29092799999998</v>
      </c>
      <c r="Q308" s="119">
        <f t="shared" si="35"/>
        <v>41.63236704</v>
      </c>
      <c r="R308" s="175">
        <f t="shared" si="36"/>
        <v>272.92329503999997</v>
      </c>
      <c r="S308" s="266" t="s">
        <v>674</v>
      </c>
      <c r="T308" s="95"/>
    </row>
    <row r="309" spans="1:20" ht="24" customHeight="1">
      <c r="A309" s="126" t="s">
        <v>176</v>
      </c>
      <c r="B309" s="107" t="s">
        <v>675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</row>
    <row r="310" spans="1:20" ht="24" customHeight="1">
      <c r="A310" s="126"/>
      <c r="B310" s="137" t="s">
        <v>676</v>
      </c>
      <c r="C310" s="77" t="s">
        <v>565</v>
      </c>
      <c r="D310" s="77" t="s">
        <v>677</v>
      </c>
      <c r="E310" s="82">
        <v>11</v>
      </c>
      <c r="F310" s="190" t="s">
        <v>453</v>
      </c>
      <c r="G310" s="81">
        <v>0.2</v>
      </c>
      <c r="H310" s="82">
        <v>16502</v>
      </c>
      <c r="I310" s="81">
        <v>99.66</v>
      </c>
      <c r="J310" s="83">
        <v>29.21</v>
      </c>
      <c r="K310" s="157" t="s">
        <v>453</v>
      </c>
      <c r="L310" s="83">
        <v>29.21</v>
      </c>
      <c r="M310" s="119">
        <f t="shared" si="31"/>
        <v>27.282140000000002</v>
      </c>
      <c r="N310" s="175">
        <f t="shared" si="32"/>
        <v>56.492140000000006</v>
      </c>
      <c r="O310" s="119">
        <v>11.31</v>
      </c>
      <c r="P310" s="175">
        <f t="shared" si="34"/>
        <v>67.80214000000001</v>
      </c>
      <c r="Q310" s="119">
        <f t="shared" si="35"/>
        <v>12.2043852</v>
      </c>
      <c r="R310" s="175">
        <f t="shared" si="36"/>
        <v>80.00652520000001</v>
      </c>
      <c r="S310" s="131"/>
      <c r="T310" s="95"/>
    </row>
    <row r="311" spans="1:20" ht="24" customHeight="1">
      <c r="A311" s="267" t="s">
        <v>197</v>
      </c>
      <c r="B311" s="268" t="s">
        <v>678</v>
      </c>
      <c r="C311" s="268"/>
      <c r="D311" s="268"/>
      <c r="E311" s="268"/>
      <c r="F311" s="268"/>
      <c r="G311" s="268"/>
      <c r="H311" s="268"/>
      <c r="I311" s="268"/>
      <c r="J311" s="268"/>
      <c r="K311" s="268"/>
      <c r="L311" s="268"/>
      <c r="M311" s="268"/>
      <c r="N311" s="268"/>
      <c r="O311" s="268"/>
      <c r="P311" s="268"/>
      <c r="Q311" s="268"/>
      <c r="R311" s="268"/>
      <c r="S311" s="268"/>
      <c r="T311" s="268"/>
    </row>
    <row r="312" spans="1:20" ht="47.25" customHeight="1">
      <c r="A312" s="267"/>
      <c r="B312" s="269" t="s">
        <v>679</v>
      </c>
      <c r="C312" s="270" t="s">
        <v>565</v>
      </c>
      <c r="D312" s="271" t="s">
        <v>680</v>
      </c>
      <c r="E312" s="272">
        <v>11</v>
      </c>
      <c r="F312" s="210" t="s">
        <v>681</v>
      </c>
      <c r="G312" s="155" t="s">
        <v>454</v>
      </c>
      <c r="H312" s="82">
        <v>16502</v>
      </c>
      <c r="I312" s="203">
        <v>99.66</v>
      </c>
      <c r="J312" s="155" t="s">
        <v>454</v>
      </c>
      <c r="K312" s="273" t="s">
        <v>681</v>
      </c>
      <c r="L312" s="210">
        <v>99.66</v>
      </c>
      <c r="M312" s="119">
        <f>L312*0.934</f>
        <v>93.08244</v>
      </c>
      <c r="N312" s="175">
        <f t="shared" si="32"/>
        <v>192.74244</v>
      </c>
      <c r="O312" s="119">
        <f t="shared" si="33"/>
        <v>38.548488</v>
      </c>
      <c r="P312" s="175">
        <f t="shared" si="34"/>
        <v>231.29092799999998</v>
      </c>
      <c r="Q312" s="119">
        <f t="shared" si="35"/>
        <v>41.63236704</v>
      </c>
      <c r="R312" s="175">
        <f t="shared" si="36"/>
        <v>272.92329503999997</v>
      </c>
      <c r="S312" s="266" t="s">
        <v>682</v>
      </c>
      <c r="T312" s="274"/>
    </row>
    <row r="313" spans="1:20" ht="22.5" customHeight="1">
      <c r="A313" s="267"/>
      <c r="B313" s="269" t="s">
        <v>683</v>
      </c>
      <c r="C313" s="270" t="s">
        <v>565</v>
      </c>
      <c r="D313" s="275" t="s">
        <v>684</v>
      </c>
      <c r="E313" s="272">
        <v>5</v>
      </c>
      <c r="F313" s="210" t="s">
        <v>685</v>
      </c>
      <c r="G313" s="155" t="s">
        <v>454</v>
      </c>
      <c r="H313" s="272">
        <v>15943</v>
      </c>
      <c r="I313" s="203">
        <v>96.29</v>
      </c>
      <c r="J313" s="155" t="s">
        <v>454</v>
      </c>
      <c r="K313" s="273" t="s">
        <v>685</v>
      </c>
      <c r="L313" s="210">
        <v>96.29</v>
      </c>
      <c r="M313" s="119">
        <f>L313*0.934</f>
        <v>89.93486000000001</v>
      </c>
      <c r="N313" s="175">
        <f t="shared" si="32"/>
        <v>186.22486000000004</v>
      </c>
      <c r="O313" s="119">
        <f t="shared" si="33"/>
        <v>37.24497200000001</v>
      </c>
      <c r="P313" s="175">
        <f t="shared" si="34"/>
        <v>223.46983200000005</v>
      </c>
      <c r="Q313" s="119">
        <f t="shared" si="35"/>
        <v>40.22456976000001</v>
      </c>
      <c r="R313" s="175">
        <f t="shared" si="36"/>
        <v>263.69440176000006</v>
      </c>
      <c r="S313" s="273" t="s">
        <v>686</v>
      </c>
      <c r="T313" s="274"/>
    </row>
    <row r="314" spans="1:20" ht="42.75" customHeight="1">
      <c r="A314" s="135" t="s">
        <v>201</v>
      </c>
      <c r="B314" s="107" t="s">
        <v>687</v>
      </c>
      <c r="C314" s="77" t="s">
        <v>565</v>
      </c>
      <c r="D314" s="115" t="s">
        <v>613</v>
      </c>
      <c r="E314" s="82"/>
      <c r="F314" s="77" t="s">
        <v>614</v>
      </c>
      <c r="G314" s="81">
        <v>2.67</v>
      </c>
      <c r="H314" s="82">
        <v>16502</v>
      </c>
      <c r="I314" s="81">
        <v>99.66</v>
      </c>
      <c r="J314" s="83">
        <v>266.38</v>
      </c>
      <c r="K314" s="77" t="s">
        <v>614</v>
      </c>
      <c r="L314" s="210">
        <v>266.38</v>
      </c>
      <c r="M314" s="119">
        <f>L314*0.934</f>
        <v>248.79892</v>
      </c>
      <c r="N314" s="175">
        <f t="shared" si="32"/>
        <v>515.1789200000001</v>
      </c>
      <c r="O314" s="119">
        <f t="shared" si="33"/>
        <v>103.03578400000002</v>
      </c>
      <c r="P314" s="175">
        <f t="shared" si="34"/>
        <v>618.2147040000001</v>
      </c>
      <c r="Q314" s="119">
        <f t="shared" si="35"/>
        <v>111.27864672000001</v>
      </c>
      <c r="R314" s="175">
        <f t="shared" si="36"/>
        <v>729.4933507200001</v>
      </c>
      <c r="S314" s="266" t="s">
        <v>674</v>
      </c>
      <c r="T314" s="95"/>
    </row>
    <row r="315" spans="1:20" ht="36" customHeight="1">
      <c r="A315" s="126" t="s">
        <v>204</v>
      </c>
      <c r="B315" s="107" t="s">
        <v>688</v>
      </c>
      <c r="C315" s="77" t="s">
        <v>565</v>
      </c>
      <c r="D315" s="115" t="s">
        <v>613</v>
      </c>
      <c r="E315" s="82"/>
      <c r="F315" s="77" t="s">
        <v>614</v>
      </c>
      <c r="G315" s="81">
        <v>2.67</v>
      </c>
      <c r="H315" s="82">
        <v>16502</v>
      </c>
      <c r="I315" s="81">
        <v>99.66</v>
      </c>
      <c r="J315" s="83">
        <v>266.38</v>
      </c>
      <c r="K315" s="77" t="s">
        <v>614</v>
      </c>
      <c r="L315" s="210">
        <v>266.38</v>
      </c>
      <c r="M315" s="119">
        <f>L315*0.934</f>
        <v>248.79892</v>
      </c>
      <c r="N315" s="175">
        <f t="shared" si="32"/>
        <v>515.1789200000001</v>
      </c>
      <c r="O315" s="119">
        <f t="shared" si="33"/>
        <v>103.03578400000002</v>
      </c>
      <c r="P315" s="175">
        <f t="shared" si="34"/>
        <v>618.2147040000001</v>
      </c>
      <c r="Q315" s="119">
        <f t="shared" si="35"/>
        <v>111.27864672000001</v>
      </c>
      <c r="R315" s="175">
        <f t="shared" si="36"/>
        <v>729.4933507200001</v>
      </c>
      <c r="S315" s="266" t="s">
        <v>674</v>
      </c>
      <c r="T315" s="95"/>
    </row>
    <row r="316" spans="1:18" s="12" customFormat="1" ht="20.25" customHeight="1">
      <c r="A316" s="276" t="s">
        <v>208</v>
      </c>
      <c r="B316" s="268" t="s">
        <v>689</v>
      </c>
      <c r="C316" s="277"/>
      <c r="D316" s="278"/>
      <c r="E316" s="277"/>
      <c r="F316" s="155" t="s">
        <v>690</v>
      </c>
      <c r="G316" s="279"/>
      <c r="H316" s="277"/>
      <c r="I316" s="280"/>
      <c r="J316" s="279"/>
      <c r="K316" s="279"/>
      <c r="L316" s="279"/>
      <c r="M316" s="279"/>
      <c r="N316" s="281"/>
      <c r="O316" s="281"/>
      <c r="P316" s="281"/>
      <c r="Q316" s="282">
        <v>88.21</v>
      </c>
      <c r="R316" s="283">
        <v>578.29</v>
      </c>
    </row>
    <row r="317" spans="1:18" s="12" customFormat="1" ht="39" customHeight="1">
      <c r="A317" s="284" t="s">
        <v>216</v>
      </c>
      <c r="B317" s="285" t="s">
        <v>691</v>
      </c>
      <c r="C317" s="277"/>
      <c r="D317" s="278"/>
      <c r="E317" s="277"/>
      <c r="F317" s="286" t="s">
        <v>692</v>
      </c>
      <c r="G317" s="279"/>
      <c r="H317" s="277"/>
      <c r="I317" s="280"/>
      <c r="J317" s="279"/>
      <c r="K317" s="279"/>
      <c r="L317" s="279"/>
      <c r="M317" s="279"/>
      <c r="N317" s="281"/>
      <c r="O317" s="281"/>
      <c r="P317" s="281"/>
      <c r="Q317" s="287">
        <v>72.04</v>
      </c>
      <c r="R317" s="288">
        <v>472.24</v>
      </c>
    </row>
    <row r="318" spans="1:18" s="12" customFormat="1" ht="43.5" customHeight="1">
      <c r="A318" s="289" t="s">
        <v>259</v>
      </c>
      <c r="B318" s="268" t="s">
        <v>693</v>
      </c>
      <c r="C318" s="272"/>
      <c r="D318" s="290"/>
      <c r="E318" s="272"/>
      <c r="F318" s="155" t="s">
        <v>692</v>
      </c>
      <c r="G318" s="155"/>
      <c r="H318" s="272"/>
      <c r="I318" s="203"/>
      <c r="J318" s="155"/>
      <c r="K318" s="155"/>
      <c r="L318" s="155"/>
      <c r="M318" s="155"/>
      <c r="N318" s="131"/>
      <c r="O318" s="131"/>
      <c r="P318" s="131"/>
      <c r="Q318" s="282">
        <v>50.43</v>
      </c>
      <c r="R318" s="282">
        <v>330.57</v>
      </c>
    </row>
    <row r="319" spans="1:18" s="12" customFormat="1" ht="29.25" customHeight="1">
      <c r="A319" s="289" t="s">
        <v>271</v>
      </c>
      <c r="B319" s="268" t="s">
        <v>694</v>
      </c>
      <c r="C319" s="272"/>
      <c r="D319" s="290"/>
      <c r="E319" s="272"/>
      <c r="F319" s="155" t="s">
        <v>695</v>
      </c>
      <c r="G319" s="155"/>
      <c r="H319" s="272"/>
      <c r="I319" s="203"/>
      <c r="J319" s="155"/>
      <c r="K319" s="155"/>
      <c r="L319" s="155"/>
      <c r="M319" s="155"/>
      <c r="N319" s="131"/>
      <c r="O319" s="131"/>
      <c r="P319" s="131"/>
      <c r="Q319" s="282">
        <v>0.5</v>
      </c>
      <c r="R319" s="282">
        <v>3.31</v>
      </c>
    </row>
    <row r="320" spans="1:18" s="12" customFormat="1" ht="20.25" customHeight="1">
      <c r="A320" s="289" t="s">
        <v>275</v>
      </c>
      <c r="B320" s="268" t="s">
        <v>696</v>
      </c>
      <c r="C320" s="272"/>
      <c r="D320" s="290"/>
      <c r="E320" s="272"/>
      <c r="F320" s="155" t="s">
        <v>697</v>
      </c>
      <c r="G320" s="155"/>
      <c r="H320" s="272"/>
      <c r="I320" s="203"/>
      <c r="J320" s="155"/>
      <c r="K320" s="155"/>
      <c r="L320" s="155"/>
      <c r="M320" s="155"/>
      <c r="N320" s="131"/>
      <c r="O320" s="131"/>
      <c r="P320" s="131"/>
      <c r="Q320" s="282">
        <v>0.1</v>
      </c>
      <c r="R320" s="282">
        <v>0.65</v>
      </c>
    </row>
    <row r="321" spans="1:18" s="12" customFormat="1" ht="42" customHeight="1">
      <c r="A321" s="289" t="s">
        <v>282</v>
      </c>
      <c r="B321" s="268" t="s">
        <v>698</v>
      </c>
      <c r="C321" s="272"/>
      <c r="D321" s="290"/>
      <c r="E321" s="272"/>
      <c r="F321" s="155" t="s">
        <v>692</v>
      </c>
      <c r="G321" s="155"/>
      <c r="H321" s="272"/>
      <c r="I321" s="203"/>
      <c r="J321" s="155"/>
      <c r="K321" s="155"/>
      <c r="L321" s="155"/>
      <c r="M321" s="155"/>
      <c r="N321" s="131"/>
      <c r="O321" s="131"/>
      <c r="P321" s="131"/>
      <c r="Q321" s="282">
        <v>5.73</v>
      </c>
      <c r="R321" s="282">
        <v>37.55</v>
      </c>
    </row>
    <row r="322" spans="1:18" s="12" customFormat="1" ht="24" customHeight="1">
      <c r="A322" s="291" t="s">
        <v>287</v>
      </c>
      <c r="B322" s="268" t="s">
        <v>699</v>
      </c>
      <c r="C322" s="268"/>
      <c r="D322" s="268"/>
      <c r="E322" s="268"/>
      <c r="F322" s="268"/>
      <c r="G322" s="268"/>
      <c r="H322" s="268"/>
      <c r="I322" s="268"/>
      <c r="J322" s="268"/>
      <c r="K322" s="268"/>
      <c r="L322" s="268"/>
      <c r="M322" s="268"/>
      <c r="N322" s="268"/>
      <c r="O322" s="268"/>
      <c r="P322" s="268"/>
      <c r="Q322" s="268"/>
      <c r="R322" s="268"/>
    </row>
    <row r="323" spans="1:18" s="12" customFormat="1" ht="24" customHeight="1">
      <c r="A323" s="291"/>
      <c r="B323" s="292" t="s">
        <v>700</v>
      </c>
      <c r="C323" s="272"/>
      <c r="D323" s="290"/>
      <c r="E323" s="272"/>
      <c r="F323" s="155" t="s">
        <v>701</v>
      </c>
      <c r="G323" s="155"/>
      <c r="H323" s="272"/>
      <c r="I323" s="203"/>
      <c r="J323" s="155"/>
      <c r="K323" s="155"/>
      <c r="L323" s="155"/>
      <c r="M323" s="155"/>
      <c r="N323" s="131"/>
      <c r="O323" s="131"/>
      <c r="P323" s="131"/>
      <c r="Q323" s="282">
        <v>125.82</v>
      </c>
      <c r="R323" s="282">
        <v>824.82</v>
      </c>
    </row>
    <row r="324" spans="1:18" s="12" customFormat="1" ht="24" customHeight="1">
      <c r="A324" s="291"/>
      <c r="B324" s="293" t="s">
        <v>702</v>
      </c>
      <c r="C324" s="272"/>
      <c r="D324" s="290"/>
      <c r="E324" s="272"/>
      <c r="F324" s="155" t="s">
        <v>690</v>
      </c>
      <c r="G324" s="155"/>
      <c r="H324" s="272"/>
      <c r="I324" s="203"/>
      <c r="J324" s="155"/>
      <c r="K324" s="155"/>
      <c r="L324" s="155"/>
      <c r="M324" s="155"/>
      <c r="N324" s="131"/>
      <c r="O324" s="131"/>
      <c r="P324" s="131"/>
      <c r="Q324" s="282">
        <v>4.92</v>
      </c>
      <c r="R324" s="282">
        <v>32.27</v>
      </c>
    </row>
    <row r="325" spans="1:18" s="12" customFormat="1" ht="24" customHeight="1">
      <c r="A325" s="291"/>
      <c r="B325" s="293" t="s">
        <v>703</v>
      </c>
      <c r="C325" s="272"/>
      <c r="D325" s="290"/>
      <c r="E325" s="272"/>
      <c r="F325" s="155" t="s">
        <v>690</v>
      </c>
      <c r="G325" s="155"/>
      <c r="H325" s="272"/>
      <c r="I325" s="203"/>
      <c r="J325" s="155"/>
      <c r="K325" s="155"/>
      <c r="L325" s="155"/>
      <c r="M325" s="155"/>
      <c r="N325" s="131"/>
      <c r="O325" s="131"/>
      <c r="P325" s="131"/>
      <c r="Q325" s="282">
        <v>1.53</v>
      </c>
      <c r="R325" s="282">
        <v>10.01</v>
      </c>
    </row>
    <row r="326" spans="1:18" s="12" customFormat="1" ht="24" customHeight="1">
      <c r="A326" s="291"/>
      <c r="B326" s="293" t="s">
        <v>704</v>
      </c>
      <c r="C326" s="272"/>
      <c r="D326" s="290"/>
      <c r="E326" s="272"/>
      <c r="F326" s="155" t="s">
        <v>690</v>
      </c>
      <c r="G326" s="155"/>
      <c r="H326" s="272"/>
      <c r="I326" s="203"/>
      <c r="J326" s="155"/>
      <c r="K326" s="155"/>
      <c r="L326" s="155"/>
      <c r="M326" s="155"/>
      <c r="N326" s="131"/>
      <c r="O326" s="131"/>
      <c r="P326" s="131"/>
      <c r="Q326" s="282">
        <v>1.38</v>
      </c>
      <c r="R326" s="294">
        <v>9.06</v>
      </c>
    </row>
    <row r="327" spans="1:18" s="12" customFormat="1" ht="24" customHeight="1">
      <c r="A327" s="291"/>
      <c r="B327" s="293" t="s">
        <v>705</v>
      </c>
      <c r="C327" s="272"/>
      <c r="D327" s="290"/>
      <c r="E327" s="272"/>
      <c r="F327" s="155" t="s">
        <v>701</v>
      </c>
      <c r="G327" s="155"/>
      <c r="H327" s="272"/>
      <c r="I327" s="203"/>
      <c r="J327" s="155"/>
      <c r="K327" s="155"/>
      <c r="L327" s="155"/>
      <c r="M327" s="155"/>
      <c r="N327" s="131"/>
      <c r="O327" s="131"/>
      <c r="P327" s="131"/>
      <c r="Q327" s="282">
        <v>6.59</v>
      </c>
      <c r="R327" s="282">
        <v>43.23</v>
      </c>
    </row>
    <row r="328" spans="1:18" s="12" customFormat="1" ht="24" customHeight="1">
      <c r="A328" s="291"/>
      <c r="B328" s="293" t="s">
        <v>706</v>
      </c>
      <c r="C328" s="272"/>
      <c r="D328" s="290"/>
      <c r="E328" s="272"/>
      <c r="F328" s="155" t="s">
        <v>690</v>
      </c>
      <c r="G328" s="155"/>
      <c r="H328" s="272"/>
      <c r="I328" s="203"/>
      <c r="J328" s="155"/>
      <c r="K328" s="155"/>
      <c r="L328" s="155"/>
      <c r="M328" s="155"/>
      <c r="N328" s="131"/>
      <c r="O328" s="131"/>
      <c r="P328" s="131"/>
      <c r="Q328" s="294">
        <v>0.78</v>
      </c>
      <c r="R328" s="282">
        <v>5.11</v>
      </c>
    </row>
    <row r="329" spans="1:18" s="12" customFormat="1" ht="24" customHeight="1">
      <c r="A329" s="291"/>
      <c r="B329" s="293" t="s">
        <v>707</v>
      </c>
      <c r="C329" s="272"/>
      <c r="D329" s="290"/>
      <c r="E329" s="272"/>
      <c r="F329" s="155"/>
      <c r="G329" s="155"/>
      <c r="H329" s="272"/>
      <c r="I329" s="203"/>
      <c r="J329" s="155"/>
      <c r="K329" s="155"/>
      <c r="L329" s="155"/>
      <c r="M329" s="155"/>
      <c r="N329" s="131"/>
      <c r="O329" s="131"/>
      <c r="P329" s="131"/>
      <c r="Q329" s="282">
        <v>118.58</v>
      </c>
      <c r="R329" s="282">
        <v>777.39</v>
      </c>
    </row>
    <row r="330" spans="1:27" ht="12.75">
      <c r="A330" s="295" t="s">
        <v>708</v>
      </c>
      <c r="B330" s="296"/>
      <c r="C330" s="297"/>
      <c r="D330" s="298"/>
      <c r="E330" s="299"/>
      <c r="F330" s="17"/>
      <c r="G330" s="300"/>
      <c r="H330" s="301"/>
      <c r="I330" s="301"/>
      <c r="J330" s="302"/>
      <c r="K330" s="303"/>
      <c r="L330" s="302"/>
      <c r="N330" s="26"/>
      <c r="P330" s="26"/>
      <c r="R330" s="26"/>
      <c r="S330" s="304"/>
      <c r="T330" s="26"/>
      <c r="AA330" s="13"/>
    </row>
    <row r="331" spans="1:20" ht="9" customHeight="1">
      <c r="A331" s="305"/>
      <c r="B331" s="306"/>
      <c r="C331" s="307"/>
      <c r="D331" s="308"/>
      <c r="E331" s="277"/>
      <c r="F331" s="309"/>
      <c r="G331" s="279"/>
      <c r="H331" s="307"/>
      <c r="I331" s="280"/>
      <c r="J331" s="279"/>
      <c r="K331" s="310"/>
      <c r="L331" s="309"/>
      <c r="S331" s="309"/>
      <c r="T331" s="311"/>
    </row>
    <row r="332" spans="1:20" ht="30" customHeight="1">
      <c r="A332" s="312" t="s">
        <v>709</v>
      </c>
      <c r="B332" s="312"/>
      <c r="C332" s="312"/>
      <c r="D332" s="312"/>
      <c r="E332" s="312"/>
      <c r="F332" s="312"/>
      <c r="G332" s="312"/>
      <c r="H332" s="312"/>
      <c r="I332" s="312"/>
      <c r="J332" s="312"/>
      <c r="K332" s="312"/>
      <c r="L332" s="312"/>
      <c r="M332" s="312"/>
      <c r="N332" s="312"/>
      <c r="O332" s="312"/>
      <c r="P332" s="312"/>
      <c r="Q332" s="312"/>
      <c r="R332" s="312"/>
      <c r="S332" s="312"/>
      <c r="T332" s="312"/>
    </row>
    <row r="333" spans="2:19" ht="23.25" customHeight="1">
      <c r="B333" s="313"/>
      <c r="C333" s="17"/>
      <c r="D333" s="314"/>
      <c r="E333" s="301"/>
      <c r="F333" s="17"/>
      <c r="G333" s="300"/>
      <c r="H333" s="301"/>
      <c r="I333" s="301"/>
      <c r="J333" s="302"/>
      <c r="K333" s="303"/>
      <c r="L333" s="302"/>
      <c r="S333" s="304"/>
    </row>
    <row r="334" spans="1:22" s="12" customFormat="1" ht="47.25" customHeight="1">
      <c r="A334" s="1"/>
      <c r="B334" s="315" t="s">
        <v>710</v>
      </c>
      <c r="C334" s="316"/>
      <c r="D334" s="317"/>
      <c r="E334" s="317"/>
      <c r="F334" s="318"/>
      <c r="G334" s="319" t="s">
        <v>711</v>
      </c>
      <c r="H334" s="319"/>
      <c r="I334" s="317"/>
      <c r="J334" s="320"/>
      <c r="K334" s="321"/>
      <c r="L334" s="320"/>
      <c r="M334" s="320"/>
      <c r="N334" s="320"/>
      <c r="O334" s="320"/>
      <c r="P334" s="320"/>
      <c r="Q334" s="315" t="s">
        <v>711</v>
      </c>
      <c r="R334" s="315"/>
      <c r="S334" s="317"/>
      <c r="T334" s="317"/>
      <c r="U334" s="315"/>
      <c r="V334" s="302"/>
    </row>
    <row r="335" spans="1:22" s="330" customFormat="1" ht="13.5">
      <c r="A335" s="322"/>
      <c r="B335" s="323"/>
      <c r="C335" s="324"/>
      <c r="D335" s="325"/>
      <c r="E335" s="325"/>
      <c r="F335" s="326"/>
      <c r="G335" s="327"/>
      <c r="H335" s="324"/>
      <c r="I335" s="325"/>
      <c r="J335" s="328"/>
      <c r="K335" s="329"/>
      <c r="L335" s="328"/>
      <c r="M335" s="328"/>
      <c r="N335" s="328"/>
      <c r="O335" s="328"/>
      <c r="P335" s="328"/>
      <c r="Q335" s="328"/>
      <c r="R335" s="328"/>
      <c r="S335" s="328"/>
      <c r="T335" s="328"/>
      <c r="U335" s="328"/>
      <c r="V335" s="328"/>
    </row>
    <row r="336" spans="1:22" s="330" customFormat="1" ht="17.25" customHeight="1">
      <c r="A336" s="322"/>
      <c r="B336" s="331" t="s">
        <v>712</v>
      </c>
      <c r="C336" s="332"/>
      <c r="D336" s="317"/>
      <c r="E336" s="317"/>
      <c r="F336" s="317"/>
      <c r="G336" s="319" t="s">
        <v>713</v>
      </c>
      <c r="H336" s="319"/>
      <c r="I336" s="319"/>
      <c r="J336" s="320"/>
      <c r="K336" s="321"/>
      <c r="L336" s="320"/>
      <c r="M336" s="320"/>
      <c r="N336" s="320"/>
      <c r="O336" s="320"/>
      <c r="P336" s="320"/>
      <c r="Q336" s="315" t="s">
        <v>713</v>
      </c>
      <c r="R336" s="315"/>
      <c r="S336" s="315"/>
      <c r="T336" s="315"/>
      <c r="U336" s="315"/>
      <c r="V336" s="315"/>
    </row>
    <row r="337" spans="1:22" s="330" customFormat="1" ht="15">
      <c r="A337" s="322"/>
      <c r="B337" s="315"/>
      <c r="C337" s="317"/>
      <c r="D337" s="317"/>
      <c r="E337" s="317"/>
      <c r="F337" s="317"/>
      <c r="G337" s="333"/>
      <c r="H337" s="317"/>
      <c r="I337" s="317"/>
      <c r="J337" s="320"/>
      <c r="K337" s="321"/>
      <c r="L337" s="320"/>
      <c r="M337" s="320"/>
      <c r="N337" s="320"/>
      <c r="O337" s="320"/>
      <c r="P337" s="320"/>
      <c r="Q337" s="320"/>
      <c r="R337" s="320"/>
      <c r="S337" s="320"/>
      <c r="T337" s="320"/>
      <c r="U337" s="320"/>
      <c r="V337" s="320"/>
    </row>
    <row r="338" spans="1:22" s="330" customFormat="1" ht="15.75" customHeight="1">
      <c r="A338" s="322"/>
      <c r="B338" s="315" t="s">
        <v>714</v>
      </c>
      <c r="C338" s="315"/>
      <c r="D338" s="317"/>
      <c r="E338" s="317"/>
      <c r="F338" s="317"/>
      <c r="G338" s="319" t="s">
        <v>715</v>
      </c>
      <c r="H338" s="319"/>
      <c r="I338" s="319"/>
      <c r="J338" s="320"/>
      <c r="K338" s="321"/>
      <c r="L338" s="320"/>
      <c r="M338" s="320"/>
      <c r="N338" s="320"/>
      <c r="O338" s="320"/>
      <c r="P338" s="320"/>
      <c r="Q338" s="315" t="s">
        <v>715</v>
      </c>
      <c r="R338" s="315"/>
      <c r="S338" s="315"/>
      <c r="T338" s="315"/>
      <c r="U338" s="315"/>
      <c r="V338" s="315"/>
    </row>
    <row r="339" spans="2:19" ht="12.75">
      <c r="B339" s="334"/>
      <c r="C339" s="17"/>
      <c r="D339" s="314"/>
      <c r="E339" s="301"/>
      <c r="F339" s="17"/>
      <c r="G339" s="300"/>
      <c r="H339" s="301"/>
      <c r="I339" s="301"/>
      <c r="J339" s="302"/>
      <c r="K339" s="303"/>
      <c r="L339" s="302"/>
      <c r="S339" s="304"/>
    </row>
    <row r="340" spans="2:19" ht="12.75">
      <c r="B340" s="334"/>
      <c r="C340" s="17"/>
      <c r="D340" s="314"/>
      <c r="E340" s="301"/>
      <c r="F340" s="17"/>
      <c r="G340" s="300"/>
      <c r="H340" s="301"/>
      <c r="I340" s="301"/>
      <c r="J340" s="302"/>
      <c r="K340" s="303"/>
      <c r="L340" s="302"/>
      <c r="S340" s="304"/>
    </row>
    <row r="341" spans="2:19" ht="12.75">
      <c r="B341" s="334"/>
      <c r="C341" s="17"/>
      <c r="D341" s="314"/>
      <c r="E341" s="301"/>
      <c r="F341" s="17"/>
      <c r="G341" s="300"/>
      <c r="H341" s="301"/>
      <c r="I341" s="301"/>
      <c r="J341" s="302"/>
      <c r="K341" s="303"/>
      <c r="L341" s="302"/>
      <c r="S341" s="304"/>
    </row>
    <row r="342" spans="2:19" ht="12.75">
      <c r="B342" s="334"/>
      <c r="C342" s="17"/>
      <c r="D342" s="314"/>
      <c r="E342" s="301"/>
      <c r="F342" s="17"/>
      <c r="G342" s="300"/>
      <c r="H342" s="301"/>
      <c r="I342" s="301"/>
      <c r="J342" s="302"/>
      <c r="K342" s="303"/>
      <c r="L342" s="302"/>
      <c r="S342" s="304"/>
    </row>
    <row r="343" spans="2:19" ht="12.75">
      <c r="B343" s="334"/>
      <c r="C343" s="17"/>
      <c r="D343" s="314"/>
      <c r="E343" s="301"/>
      <c r="F343" s="17"/>
      <c r="G343" s="300"/>
      <c r="H343" s="301"/>
      <c r="I343" s="301"/>
      <c r="J343" s="302"/>
      <c r="K343" s="303"/>
      <c r="L343" s="302"/>
      <c r="S343" s="304"/>
    </row>
    <row r="344" spans="2:19" ht="12.75">
      <c r="B344" s="334"/>
      <c r="C344" s="17"/>
      <c r="D344" s="314"/>
      <c r="E344" s="301"/>
      <c r="F344" s="17"/>
      <c r="G344" s="300"/>
      <c r="H344" s="301"/>
      <c r="I344" s="301"/>
      <c r="J344" s="302"/>
      <c r="K344" s="303"/>
      <c r="L344" s="302"/>
      <c r="S344" s="304"/>
    </row>
    <row r="345" spans="2:19" ht="12.75">
      <c r="B345" s="334"/>
      <c r="C345" s="17"/>
      <c r="D345" s="314"/>
      <c r="E345" s="301"/>
      <c r="F345" s="17"/>
      <c r="G345" s="300"/>
      <c r="H345" s="301"/>
      <c r="I345" s="301"/>
      <c r="J345" s="302"/>
      <c r="K345" s="303"/>
      <c r="L345" s="302"/>
      <c r="S345" s="304"/>
    </row>
    <row r="346" spans="2:19" ht="12.75">
      <c r="B346" s="334"/>
      <c r="C346" s="17"/>
      <c r="D346" s="314"/>
      <c r="E346" s="301"/>
      <c r="F346" s="17"/>
      <c r="G346" s="300"/>
      <c r="H346" s="301"/>
      <c r="I346" s="301"/>
      <c r="J346" s="302"/>
      <c r="K346" s="303"/>
      <c r="L346" s="302"/>
      <c r="S346" s="304"/>
    </row>
    <row r="347" spans="2:19" ht="12.75">
      <c r="B347" s="334"/>
      <c r="C347" s="17"/>
      <c r="D347" s="314"/>
      <c r="E347" s="301"/>
      <c r="F347" s="17"/>
      <c r="G347" s="300"/>
      <c r="H347" s="301"/>
      <c r="I347" s="301"/>
      <c r="J347" s="302"/>
      <c r="K347" s="303"/>
      <c r="L347" s="302"/>
      <c r="S347" s="304"/>
    </row>
    <row r="348" spans="2:19" ht="12.75">
      <c r="B348" s="334"/>
      <c r="C348" s="17"/>
      <c r="D348" s="314"/>
      <c r="E348" s="301"/>
      <c r="F348" s="17"/>
      <c r="G348" s="300"/>
      <c r="H348" s="301"/>
      <c r="I348" s="301"/>
      <c r="J348" s="302"/>
      <c r="K348" s="303"/>
      <c r="L348" s="302"/>
      <c r="S348" s="304"/>
    </row>
    <row r="349" spans="2:19" ht="12.75">
      <c r="B349" s="334"/>
      <c r="C349" s="17"/>
      <c r="D349" s="314"/>
      <c r="E349" s="301"/>
      <c r="F349" s="17"/>
      <c r="G349" s="300"/>
      <c r="H349" s="301"/>
      <c r="I349" s="301"/>
      <c r="J349" s="302"/>
      <c r="K349" s="303"/>
      <c r="L349" s="302"/>
      <c r="S349" s="304"/>
    </row>
    <row r="350" spans="2:19" ht="12.75">
      <c r="B350" s="334"/>
      <c r="C350" s="17"/>
      <c r="D350" s="314"/>
      <c r="E350" s="301"/>
      <c r="F350" s="17"/>
      <c r="G350" s="300"/>
      <c r="H350" s="301"/>
      <c r="I350" s="301"/>
      <c r="J350" s="302"/>
      <c r="K350" s="303"/>
      <c r="L350" s="302"/>
      <c r="S350" s="304"/>
    </row>
    <row r="351" spans="2:19" ht="12.75">
      <c r="B351" s="334"/>
      <c r="C351" s="17"/>
      <c r="D351" s="314"/>
      <c r="E351" s="301"/>
      <c r="F351" s="17"/>
      <c r="G351" s="300"/>
      <c r="H351" s="301"/>
      <c r="I351" s="301"/>
      <c r="J351" s="302"/>
      <c r="K351" s="303"/>
      <c r="L351" s="302"/>
      <c r="S351" s="304"/>
    </row>
    <row r="352" spans="2:19" ht="12.75">
      <c r="B352" s="334"/>
      <c r="C352" s="17"/>
      <c r="D352" s="314"/>
      <c r="E352" s="301"/>
      <c r="F352" s="17"/>
      <c r="G352" s="300"/>
      <c r="H352" s="301"/>
      <c r="I352" s="301"/>
      <c r="J352" s="302"/>
      <c r="K352" s="303"/>
      <c r="L352" s="302"/>
      <c r="S352" s="304"/>
    </row>
    <row r="353" spans="2:19" ht="12.75">
      <c r="B353" s="334"/>
      <c r="C353" s="17"/>
      <c r="D353" s="314"/>
      <c r="E353" s="301"/>
      <c r="F353" s="17"/>
      <c r="G353" s="300"/>
      <c r="H353" s="301"/>
      <c r="I353" s="301"/>
      <c r="J353" s="302"/>
      <c r="K353" s="303"/>
      <c r="L353" s="302"/>
      <c r="S353" s="304"/>
    </row>
    <row r="354" spans="2:19" ht="12.75">
      <c r="B354" s="334"/>
      <c r="C354" s="17"/>
      <c r="D354" s="314"/>
      <c r="E354" s="301"/>
      <c r="F354" s="17"/>
      <c r="G354" s="300"/>
      <c r="H354" s="301"/>
      <c r="I354" s="301"/>
      <c r="J354" s="302"/>
      <c r="K354" s="303"/>
      <c r="L354" s="302"/>
      <c r="S354" s="304"/>
    </row>
    <row r="355" spans="2:19" ht="12.75">
      <c r="B355" s="334"/>
      <c r="C355" s="17"/>
      <c r="D355" s="314"/>
      <c r="E355" s="301"/>
      <c r="F355" s="17"/>
      <c r="G355" s="300"/>
      <c r="H355" s="301"/>
      <c r="I355" s="301"/>
      <c r="J355" s="302"/>
      <c r="K355" s="303"/>
      <c r="L355" s="302"/>
      <c r="S355" s="304"/>
    </row>
    <row r="356" spans="2:19" ht="12.75">
      <c r="B356" s="334"/>
      <c r="C356" s="17"/>
      <c r="D356" s="314"/>
      <c r="E356" s="301"/>
      <c r="F356" s="17"/>
      <c r="G356" s="300"/>
      <c r="H356" s="301"/>
      <c r="I356" s="301"/>
      <c r="J356" s="302"/>
      <c r="K356" s="303"/>
      <c r="L356" s="302"/>
      <c r="S356" s="304"/>
    </row>
    <row r="357" spans="2:19" ht="12.75">
      <c r="B357" s="334"/>
      <c r="C357" s="17"/>
      <c r="D357" s="314"/>
      <c r="E357" s="301"/>
      <c r="F357" s="17"/>
      <c r="G357" s="300"/>
      <c r="H357" s="301"/>
      <c r="I357" s="301"/>
      <c r="J357" s="302"/>
      <c r="K357" s="303"/>
      <c r="L357" s="302"/>
      <c r="S357" s="304"/>
    </row>
    <row r="358" spans="2:19" ht="12.75">
      <c r="B358" s="334"/>
      <c r="C358" s="17"/>
      <c r="D358" s="314"/>
      <c r="E358" s="301"/>
      <c r="F358" s="17"/>
      <c r="G358" s="300"/>
      <c r="H358" s="301"/>
      <c r="I358" s="301"/>
      <c r="J358" s="302"/>
      <c r="K358" s="303"/>
      <c r="L358" s="302"/>
      <c r="S358" s="304"/>
    </row>
    <row r="359" spans="2:19" ht="12.75">
      <c r="B359" s="334"/>
      <c r="C359" s="17"/>
      <c r="D359" s="314"/>
      <c r="E359" s="301"/>
      <c r="F359" s="17"/>
      <c r="G359" s="300"/>
      <c r="H359" s="301"/>
      <c r="I359" s="301"/>
      <c r="J359" s="302"/>
      <c r="K359" s="303"/>
      <c r="L359" s="302"/>
      <c r="S359" s="304"/>
    </row>
    <row r="360" spans="2:19" ht="12.75">
      <c r="B360" s="334"/>
      <c r="C360" s="17"/>
      <c r="D360" s="314"/>
      <c r="E360" s="301"/>
      <c r="F360" s="17"/>
      <c r="G360" s="300"/>
      <c r="H360" s="301"/>
      <c r="I360" s="301"/>
      <c r="J360" s="302"/>
      <c r="K360" s="303"/>
      <c r="L360" s="302"/>
      <c r="S360" s="304"/>
    </row>
    <row r="361" spans="2:19" ht="12.75">
      <c r="B361" s="334"/>
      <c r="C361" s="17"/>
      <c r="D361" s="314"/>
      <c r="E361" s="301"/>
      <c r="F361" s="17"/>
      <c r="G361" s="300"/>
      <c r="H361" s="301"/>
      <c r="I361" s="301"/>
      <c r="J361" s="302"/>
      <c r="K361" s="303"/>
      <c r="L361" s="302"/>
      <c r="S361" s="304"/>
    </row>
    <row r="362" spans="2:19" ht="12.75">
      <c r="B362" s="334"/>
      <c r="C362" s="17"/>
      <c r="D362" s="314"/>
      <c r="E362" s="301"/>
      <c r="F362" s="17"/>
      <c r="G362" s="300"/>
      <c r="H362" s="301"/>
      <c r="I362" s="301"/>
      <c r="J362" s="302"/>
      <c r="K362" s="303"/>
      <c r="L362" s="302"/>
      <c r="S362" s="304"/>
    </row>
    <row r="363" spans="2:19" ht="12.75">
      <c r="B363" s="334"/>
      <c r="C363" s="17"/>
      <c r="D363" s="314"/>
      <c r="E363" s="301"/>
      <c r="F363" s="17"/>
      <c r="G363" s="300"/>
      <c r="H363" s="301"/>
      <c r="I363" s="301"/>
      <c r="J363" s="302"/>
      <c r="K363" s="303"/>
      <c r="L363" s="302"/>
      <c r="S363" s="304"/>
    </row>
    <row r="364" spans="2:19" ht="12.75">
      <c r="B364" s="334"/>
      <c r="C364" s="17"/>
      <c r="D364" s="314"/>
      <c r="E364" s="301"/>
      <c r="F364" s="17"/>
      <c r="G364" s="300"/>
      <c r="H364" s="301"/>
      <c r="I364" s="301"/>
      <c r="J364" s="302"/>
      <c r="K364" s="303"/>
      <c r="L364" s="302"/>
      <c r="S364" s="304"/>
    </row>
    <row r="365" spans="2:19" ht="12.75">
      <c r="B365" s="334"/>
      <c r="C365" s="17"/>
      <c r="D365" s="314"/>
      <c r="E365" s="301"/>
      <c r="F365" s="17"/>
      <c r="G365" s="300"/>
      <c r="H365" s="301"/>
      <c r="I365" s="301"/>
      <c r="J365" s="302"/>
      <c r="K365" s="303"/>
      <c r="L365" s="302"/>
      <c r="S365" s="304"/>
    </row>
    <row r="366" spans="2:19" ht="12.75">
      <c r="B366" s="334"/>
      <c r="C366" s="17"/>
      <c r="D366" s="314"/>
      <c r="E366" s="301"/>
      <c r="F366" s="17"/>
      <c r="G366" s="300"/>
      <c r="H366" s="301"/>
      <c r="I366" s="301"/>
      <c r="J366" s="302"/>
      <c r="K366" s="303"/>
      <c r="L366" s="302"/>
      <c r="S366" s="304"/>
    </row>
    <row r="367" spans="2:19" ht="12.75">
      <c r="B367" s="334"/>
      <c r="C367" s="17"/>
      <c r="D367" s="314"/>
      <c r="E367" s="301"/>
      <c r="F367" s="17"/>
      <c r="G367" s="300"/>
      <c r="H367" s="301"/>
      <c r="I367" s="301"/>
      <c r="J367" s="302"/>
      <c r="K367" s="303"/>
      <c r="L367" s="302"/>
      <c r="S367" s="304"/>
    </row>
    <row r="368" spans="2:19" ht="12.75">
      <c r="B368" s="334"/>
      <c r="C368" s="17"/>
      <c r="D368" s="314"/>
      <c r="E368" s="301"/>
      <c r="F368" s="17"/>
      <c r="G368" s="300"/>
      <c r="H368" s="301"/>
      <c r="I368" s="301"/>
      <c r="J368" s="302"/>
      <c r="K368" s="303"/>
      <c r="L368" s="302"/>
      <c r="S368" s="304"/>
    </row>
    <row r="369" spans="2:19" ht="12.75">
      <c r="B369" s="334"/>
      <c r="C369" s="17"/>
      <c r="D369" s="314"/>
      <c r="E369" s="301"/>
      <c r="F369" s="17"/>
      <c r="G369" s="300"/>
      <c r="H369" s="301"/>
      <c r="I369" s="301"/>
      <c r="J369" s="302"/>
      <c r="K369" s="303"/>
      <c r="L369" s="302"/>
      <c r="S369" s="304"/>
    </row>
    <row r="370" spans="2:19" ht="12.75">
      <c r="B370" s="334"/>
      <c r="C370" s="17"/>
      <c r="D370" s="314"/>
      <c r="E370" s="301"/>
      <c r="F370" s="17"/>
      <c r="G370" s="300"/>
      <c r="H370" s="301"/>
      <c r="I370" s="301"/>
      <c r="J370" s="302"/>
      <c r="K370" s="303"/>
      <c r="L370" s="302"/>
      <c r="S370" s="304"/>
    </row>
    <row r="371" spans="2:19" ht="12.75">
      <c r="B371" s="334"/>
      <c r="C371" s="17"/>
      <c r="D371" s="314"/>
      <c r="E371" s="301"/>
      <c r="F371" s="17"/>
      <c r="G371" s="300"/>
      <c r="H371" s="301"/>
      <c r="I371" s="301"/>
      <c r="J371" s="302"/>
      <c r="K371" s="303"/>
      <c r="L371" s="302"/>
      <c r="S371" s="304"/>
    </row>
    <row r="372" spans="2:19" ht="12.75">
      <c r="B372" s="334"/>
      <c r="C372" s="17"/>
      <c r="D372" s="314"/>
      <c r="E372" s="301"/>
      <c r="F372" s="17"/>
      <c r="G372" s="300"/>
      <c r="H372" s="301"/>
      <c r="I372" s="301"/>
      <c r="J372" s="302"/>
      <c r="K372" s="303"/>
      <c r="L372" s="302"/>
      <c r="S372" s="304"/>
    </row>
    <row r="373" spans="2:19" ht="12.75">
      <c r="B373" s="334"/>
      <c r="C373" s="17"/>
      <c r="D373" s="314"/>
      <c r="E373" s="301"/>
      <c r="F373" s="17"/>
      <c r="G373" s="300"/>
      <c r="H373" s="301"/>
      <c r="I373" s="301"/>
      <c r="J373" s="302"/>
      <c r="K373" s="303"/>
      <c r="L373" s="302"/>
      <c r="S373" s="304"/>
    </row>
    <row r="374" spans="2:19" ht="12.75">
      <c r="B374" s="334"/>
      <c r="C374" s="17"/>
      <c r="D374" s="314"/>
      <c r="E374" s="301"/>
      <c r="F374" s="17"/>
      <c r="G374" s="300"/>
      <c r="H374" s="301"/>
      <c r="I374" s="301"/>
      <c r="J374" s="302"/>
      <c r="K374" s="303"/>
      <c r="L374" s="302"/>
      <c r="S374" s="304"/>
    </row>
    <row r="375" spans="2:19" ht="12.75">
      <c r="B375" s="334"/>
      <c r="C375" s="17"/>
      <c r="D375" s="314"/>
      <c r="E375" s="301"/>
      <c r="F375" s="17"/>
      <c r="G375" s="300"/>
      <c r="H375" s="301"/>
      <c r="I375" s="301"/>
      <c r="J375" s="302"/>
      <c r="K375" s="303"/>
      <c r="L375" s="302"/>
      <c r="S375" s="304"/>
    </row>
    <row r="376" spans="2:19" ht="12.75">
      <c r="B376" s="334"/>
      <c r="C376" s="17"/>
      <c r="D376" s="314"/>
      <c r="E376" s="301"/>
      <c r="F376" s="17"/>
      <c r="G376" s="300"/>
      <c r="H376" s="301"/>
      <c r="I376" s="301"/>
      <c r="J376" s="302"/>
      <c r="K376" s="303"/>
      <c r="L376" s="302"/>
      <c r="S376" s="304"/>
    </row>
    <row r="377" spans="2:19" ht="12.75">
      <c r="B377" s="334"/>
      <c r="C377" s="17"/>
      <c r="D377" s="314"/>
      <c r="E377" s="301"/>
      <c r="F377" s="17"/>
      <c r="G377" s="300"/>
      <c r="H377" s="301"/>
      <c r="I377" s="301"/>
      <c r="J377" s="302"/>
      <c r="K377" s="303"/>
      <c r="L377" s="302"/>
      <c r="S377" s="304"/>
    </row>
    <row r="378" spans="2:19" ht="12.75">
      <c r="B378" s="334"/>
      <c r="C378" s="17"/>
      <c r="D378" s="314"/>
      <c r="E378" s="301"/>
      <c r="F378" s="17"/>
      <c r="G378" s="300"/>
      <c r="H378" s="301"/>
      <c r="I378" s="301"/>
      <c r="J378" s="302"/>
      <c r="K378" s="303"/>
      <c r="L378" s="302"/>
      <c r="S378" s="304"/>
    </row>
    <row r="379" spans="2:19" ht="12.75">
      <c r="B379" s="334"/>
      <c r="C379" s="17"/>
      <c r="D379" s="314"/>
      <c r="E379" s="301"/>
      <c r="F379" s="17"/>
      <c r="G379" s="300"/>
      <c r="H379" s="301"/>
      <c r="I379" s="301"/>
      <c r="J379" s="302"/>
      <c r="K379" s="303"/>
      <c r="L379" s="302"/>
      <c r="S379" s="304"/>
    </row>
    <row r="380" spans="2:19" ht="12.75">
      <c r="B380" s="334"/>
      <c r="C380" s="17"/>
      <c r="D380" s="314"/>
      <c r="E380" s="301"/>
      <c r="F380" s="17"/>
      <c r="G380" s="300"/>
      <c r="H380" s="301"/>
      <c r="I380" s="301"/>
      <c r="J380" s="302"/>
      <c r="K380" s="303"/>
      <c r="L380" s="302"/>
      <c r="S380" s="304"/>
    </row>
    <row r="381" spans="2:19" ht="12.75">
      <c r="B381" s="334"/>
      <c r="C381" s="17"/>
      <c r="D381" s="314"/>
      <c r="E381" s="301"/>
      <c r="F381" s="17"/>
      <c r="G381" s="300"/>
      <c r="H381" s="301"/>
      <c r="I381" s="301"/>
      <c r="J381" s="302"/>
      <c r="K381" s="303"/>
      <c r="L381" s="302"/>
      <c r="S381" s="304"/>
    </row>
    <row r="382" spans="2:19" ht="12.75">
      <c r="B382" s="334"/>
      <c r="C382" s="17"/>
      <c r="D382" s="314"/>
      <c r="E382" s="301"/>
      <c r="F382" s="17"/>
      <c r="G382" s="300"/>
      <c r="H382" s="301"/>
      <c r="I382" s="301"/>
      <c r="J382" s="302"/>
      <c r="K382" s="303"/>
      <c r="L382" s="302"/>
      <c r="S382" s="304"/>
    </row>
    <row r="383" spans="2:19" ht="12.75">
      <c r="B383" s="334"/>
      <c r="C383" s="17"/>
      <c r="D383" s="314"/>
      <c r="E383" s="301"/>
      <c r="F383" s="17"/>
      <c r="G383" s="300"/>
      <c r="H383" s="301"/>
      <c r="I383" s="301"/>
      <c r="J383" s="302"/>
      <c r="K383" s="303"/>
      <c r="L383" s="302"/>
      <c r="S383" s="304"/>
    </row>
    <row r="384" spans="2:19" ht="12.75">
      <c r="B384" s="334"/>
      <c r="C384" s="17"/>
      <c r="D384" s="314"/>
      <c r="E384" s="301"/>
      <c r="F384" s="17"/>
      <c r="G384" s="300"/>
      <c r="H384" s="301"/>
      <c r="I384" s="301"/>
      <c r="J384" s="302"/>
      <c r="K384" s="303"/>
      <c r="L384" s="302"/>
      <c r="S384" s="304"/>
    </row>
    <row r="385" spans="2:19" ht="12.75">
      <c r="B385" s="334"/>
      <c r="C385" s="17"/>
      <c r="D385" s="314"/>
      <c r="E385" s="301"/>
      <c r="F385" s="17"/>
      <c r="G385" s="300"/>
      <c r="H385" s="301"/>
      <c r="I385" s="301"/>
      <c r="J385" s="302"/>
      <c r="K385" s="303"/>
      <c r="L385" s="302"/>
      <c r="S385" s="304"/>
    </row>
    <row r="386" spans="2:19" ht="12.75">
      <c r="B386" s="334"/>
      <c r="C386" s="17"/>
      <c r="D386" s="314"/>
      <c r="E386" s="301"/>
      <c r="F386" s="17"/>
      <c r="G386" s="300"/>
      <c r="H386" s="301"/>
      <c r="I386" s="301"/>
      <c r="J386" s="302"/>
      <c r="K386" s="303"/>
      <c r="L386" s="302"/>
      <c r="S386" s="304"/>
    </row>
    <row r="387" spans="2:19" ht="12.75">
      <c r="B387" s="334"/>
      <c r="C387" s="17"/>
      <c r="D387" s="314"/>
      <c r="E387" s="301"/>
      <c r="F387" s="17"/>
      <c r="G387" s="300"/>
      <c r="H387" s="301"/>
      <c r="I387" s="301"/>
      <c r="J387" s="302"/>
      <c r="K387" s="303"/>
      <c r="L387" s="302"/>
      <c r="S387" s="304"/>
    </row>
    <row r="388" spans="2:19" ht="12.75">
      <c r="B388" s="334"/>
      <c r="C388" s="17"/>
      <c r="D388" s="314"/>
      <c r="E388" s="301"/>
      <c r="F388" s="17"/>
      <c r="G388" s="300"/>
      <c r="H388" s="301"/>
      <c r="I388" s="301"/>
      <c r="J388" s="302"/>
      <c r="K388" s="303"/>
      <c r="L388" s="302"/>
      <c r="S388" s="304"/>
    </row>
    <row r="389" spans="2:19" ht="12.75">
      <c r="B389" s="334"/>
      <c r="C389" s="17"/>
      <c r="D389" s="314"/>
      <c r="E389" s="301"/>
      <c r="F389" s="17"/>
      <c r="G389" s="300"/>
      <c r="H389" s="301"/>
      <c r="I389" s="301"/>
      <c r="J389" s="302"/>
      <c r="K389" s="303"/>
      <c r="L389" s="302"/>
      <c r="S389" s="304"/>
    </row>
    <row r="390" spans="2:19" ht="12.75">
      <c r="B390" s="334"/>
      <c r="C390" s="17"/>
      <c r="D390" s="314"/>
      <c r="E390" s="301"/>
      <c r="F390" s="17"/>
      <c r="G390" s="300"/>
      <c r="H390" s="301"/>
      <c r="I390" s="301"/>
      <c r="J390" s="302"/>
      <c r="K390" s="303"/>
      <c r="L390" s="302"/>
      <c r="S390" s="304"/>
    </row>
    <row r="391" spans="2:19" ht="12.75">
      <c r="B391" s="334"/>
      <c r="C391" s="17"/>
      <c r="D391" s="314"/>
      <c r="E391" s="301"/>
      <c r="F391" s="17"/>
      <c r="G391" s="300"/>
      <c r="H391" s="301"/>
      <c r="I391" s="301"/>
      <c r="J391" s="302"/>
      <c r="K391" s="303"/>
      <c r="L391" s="302"/>
      <c r="S391" s="304"/>
    </row>
    <row r="392" spans="2:19" ht="12.75">
      <c r="B392" s="334"/>
      <c r="C392" s="17"/>
      <c r="D392" s="314"/>
      <c r="E392" s="301"/>
      <c r="F392" s="17"/>
      <c r="G392" s="300"/>
      <c r="H392" s="301"/>
      <c r="I392" s="301"/>
      <c r="J392" s="302"/>
      <c r="K392" s="303"/>
      <c r="L392" s="302"/>
      <c r="S392" s="304"/>
    </row>
    <row r="393" spans="2:19" ht="12.75">
      <c r="B393" s="334"/>
      <c r="C393" s="17"/>
      <c r="D393" s="314"/>
      <c r="E393" s="301"/>
      <c r="F393" s="17"/>
      <c r="G393" s="300"/>
      <c r="H393" s="301"/>
      <c r="I393" s="301"/>
      <c r="J393" s="302"/>
      <c r="K393" s="303"/>
      <c r="L393" s="302"/>
      <c r="S393" s="304"/>
    </row>
    <row r="394" spans="2:19" ht="12.75">
      <c r="B394" s="334"/>
      <c r="C394" s="17"/>
      <c r="D394" s="314"/>
      <c r="E394" s="301"/>
      <c r="F394" s="17"/>
      <c r="G394" s="300"/>
      <c r="H394" s="301"/>
      <c r="I394" s="301"/>
      <c r="J394" s="302"/>
      <c r="K394" s="303"/>
      <c r="L394" s="302"/>
      <c r="S394" s="304"/>
    </row>
    <row r="395" spans="2:19" ht="12.75">
      <c r="B395" s="334"/>
      <c r="C395" s="17"/>
      <c r="D395" s="314"/>
      <c r="E395" s="301"/>
      <c r="F395" s="17"/>
      <c r="G395" s="300"/>
      <c r="H395" s="301"/>
      <c r="I395" s="301"/>
      <c r="J395" s="302"/>
      <c r="K395" s="303"/>
      <c r="L395" s="302"/>
      <c r="S395" s="304"/>
    </row>
    <row r="396" spans="2:19" ht="12.75">
      <c r="B396" s="334"/>
      <c r="C396" s="17"/>
      <c r="D396" s="314"/>
      <c r="E396" s="301"/>
      <c r="F396" s="17"/>
      <c r="G396" s="300"/>
      <c r="H396" s="301"/>
      <c r="I396" s="301"/>
      <c r="J396" s="302"/>
      <c r="K396" s="303"/>
      <c r="L396" s="302"/>
      <c r="S396" s="304"/>
    </row>
    <row r="397" spans="2:19" ht="12.75">
      <c r="B397" s="334"/>
      <c r="C397" s="17"/>
      <c r="D397" s="314"/>
      <c r="E397" s="301"/>
      <c r="F397" s="17"/>
      <c r="G397" s="300"/>
      <c r="H397" s="301"/>
      <c r="I397" s="301"/>
      <c r="J397" s="302"/>
      <c r="K397" s="303"/>
      <c r="L397" s="302"/>
      <c r="S397" s="304"/>
    </row>
    <row r="398" spans="2:19" ht="12.75">
      <c r="B398" s="334"/>
      <c r="C398" s="17"/>
      <c r="D398" s="314"/>
      <c r="E398" s="301"/>
      <c r="F398" s="17"/>
      <c r="G398" s="300"/>
      <c r="H398" s="301"/>
      <c r="I398" s="301"/>
      <c r="J398" s="302"/>
      <c r="K398" s="303"/>
      <c r="L398" s="302"/>
      <c r="S398" s="304"/>
    </row>
    <row r="399" spans="2:19" ht="12.75">
      <c r="B399" s="334"/>
      <c r="C399" s="17"/>
      <c r="D399" s="314"/>
      <c r="E399" s="301"/>
      <c r="F399" s="17"/>
      <c r="G399" s="300"/>
      <c r="H399" s="301"/>
      <c r="I399" s="301"/>
      <c r="J399" s="302"/>
      <c r="K399" s="303"/>
      <c r="L399" s="302"/>
      <c r="S399" s="304"/>
    </row>
    <row r="400" spans="2:19" ht="12.75">
      <c r="B400" s="334"/>
      <c r="C400" s="17"/>
      <c r="D400" s="314"/>
      <c r="E400" s="301"/>
      <c r="F400" s="17"/>
      <c r="G400" s="300"/>
      <c r="H400" s="301"/>
      <c r="I400" s="301"/>
      <c r="J400" s="302"/>
      <c r="K400" s="303"/>
      <c r="L400" s="302"/>
      <c r="S400" s="304"/>
    </row>
    <row r="401" spans="2:19" ht="12.75">
      <c r="B401" s="334"/>
      <c r="C401" s="17"/>
      <c r="D401" s="314"/>
      <c r="E401" s="301"/>
      <c r="F401" s="17"/>
      <c r="G401" s="300"/>
      <c r="H401" s="301"/>
      <c r="I401" s="301"/>
      <c r="J401" s="302"/>
      <c r="K401" s="303"/>
      <c r="L401" s="302"/>
      <c r="S401" s="304"/>
    </row>
    <row r="402" spans="2:19" ht="12.75">
      <c r="B402" s="334"/>
      <c r="C402" s="17"/>
      <c r="D402" s="314"/>
      <c r="E402" s="301"/>
      <c r="F402" s="17"/>
      <c r="G402" s="300"/>
      <c r="H402" s="301"/>
      <c r="I402" s="301"/>
      <c r="J402" s="302"/>
      <c r="K402" s="303"/>
      <c r="L402" s="302"/>
      <c r="S402" s="304"/>
    </row>
    <row r="403" spans="2:19" ht="12.75">
      <c r="B403" s="334"/>
      <c r="C403" s="17"/>
      <c r="D403" s="314"/>
      <c r="E403" s="301"/>
      <c r="F403" s="17"/>
      <c r="G403" s="300"/>
      <c r="H403" s="301"/>
      <c r="I403" s="301"/>
      <c r="J403" s="302"/>
      <c r="K403" s="303"/>
      <c r="L403" s="302"/>
      <c r="S403" s="304"/>
    </row>
    <row r="404" spans="2:19" ht="12.75">
      <c r="B404" s="334"/>
      <c r="C404" s="17"/>
      <c r="D404" s="314"/>
      <c r="E404" s="301"/>
      <c r="F404" s="17"/>
      <c r="G404" s="300"/>
      <c r="H404" s="301"/>
      <c r="I404" s="301"/>
      <c r="J404" s="302"/>
      <c r="K404" s="303"/>
      <c r="L404" s="302"/>
      <c r="S404" s="304"/>
    </row>
    <row r="405" spans="2:19" ht="12.75">
      <c r="B405" s="334"/>
      <c r="C405" s="17"/>
      <c r="D405" s="314"/>
      <c r="E405" s="301"/>
      <c r="F405" s="17"/>
      <c r="G405" s="300"/>
      <c r="H405" s="301"/>
      <c r="I405" s="301"/>
      <c r="J405" s="302"/>
      <c r="K405" s="303"/>
      <c r="L405" s="302"/>
      <c r="S405" s="304"/>
    </row>
    <row r="406" spans="2:19" ht="12.75">
      <c r="B406" s="334"/>
      <c r="C406" s="17"/>
      <c r="D406" s="314"/>
      <c r="E406" s="301"/>
      <c r="F406" s="17"/>
      <c r="G406" s="300"/>
      <c r="H406" s="301"/>
      <c r="I406" s="301"/>
      <c r="J406" s="302"/>
      <c r="K406" s="303"/>
      <c r="L406" s="302"/>
      <c r="S406" s="304"/>
    </row>
    <row r="407" spans="2:19" ht="12.75">
      <c r="B407" s="334"/>
      <c r="C407" s="17"/>
      <c r="D407" s="314"/>
      <c r="E407" s="301"/>
      <c r="F407" s="17"/>
      <c r="G407" s="300"/>
      <c r="H407" s="301"/>
      <c r="I407" s="301"/>
      <c r="J407" s="302"/>
      <c r="K407" s="303"/>
      <c r="L407" s="302"/>
      <c r="S407" s="304"/>
    </row>
    <row r="408" spans="2:19" ht="12.75">
      <c r="B408" s="334"/>
      <c r="C408" s="17"/>
      <c r="D408" s="314"/>
      <c r="E408" s="301"/>
      <c r="F408" s="17"/>
      <c r="G408" s="300"/>
      <c r="H408" s="301"/>
      <c r="I408" s="301"/>
      <c r="J408" s="302"/>
      <c r="K408" s="303"/>
      <c r="L408" s="302"/>
      <c r="S408" s="304"/>
    </row>
    <row r="409" spans="2:19" ht="12.75">
      <c r="B409" s="334"/>
      <c r="C409" s="17"/>
      <c r="D409" s="314"/>
      <c r="E409" s="301"/>
      <c r="F409" s="17"/>
      <c r="G409" s="300"/>
      <c r="H409" s="301"/>
      <c r="I409" s="301"/>
      <c r="J409" s="302"/>
      <c r="K409" s="303"/>
      <c r="L409" s="302"/>
      <c r="S409" s="304"/>
    </row>
    <row r="410" spans="2:19" ht="12.75">
      <c r="B410" s="334"/>
      <c r="C410" s="17"/>
      <c r="D410" s="314"/>
      <c r="E410" s="301"/>
      <c r="F410" s="17"/>
      <c r="G410" s="300"/>
      <c r="H410" s="301"/>
      <c r="I410" s="301"/>
      <c r="J410" s="302"/>
      <c r="K410" s="303"/>
      <c r="L410" s="302"/>
      <c r="S410" s="304"/>
    </row>
    <row r="411" spans="2:19" ht="12.75">
      <c r="B411" s="334"/>
      <c r="C411" s="17"/>
      <c r="D411" s="314"/>
      <c r="E411" s="301"/>
      <c r="F411" s="17"/>
      <c r="G411" s="300"/>
      <c r="H411" s="301"/>
      <c r="I411" s="301"/>
      <c r="J411" s="302"/>
      <c r="K411" s="303"/>
      <c r="L411" s="302"/>
      <c r="S411" s="304"/>
    </row>
    <row r="412" spans="2:19" ht="12.75">
      <c r="B412" s="334"/>
      <c r="C412" s="17"/>
      <c r="D412" s="314"/>
      <c r="E412" s="301"/>
      <c r="F412" s="17"/>
      <c r="G412" s="300"/>
      <c r="H412" s="301"/>
      <c r="I412" s="301"/>
      <c r="J412" s="302"/>
      <c r="K412" s="303"/>
      <c r="L412" s="302"/>
      <c r="S412" s="304"/>
    </row>
    <row r="413" spans="2:19" ht="12.75">
      <c r="B413" s="334"/>
      <c r="C413" s="17"/>
      <c r="D413" s="314"/>
      <c r="E413" s="301"/>
      <c r="F413" s="17"/>
      <c r="G413" s="300"/>
      <c r="H413" s="301"/>
      <c r="I413" s="301"/>
      <c r="J413" s="302"/>
      <c r="K413" s="303"/>
      <c r="L413" s="302"/>
      <c r="S413" s="304"/>
    </row>
    <row r="414" spans="2:19" ht="12.75">
      <c r="B414" s="334"/>
      <c r="C414" s="17"/>
      <c r="D414" s="314"/>
      <c r="E414" s="301"/>
      <c r="F414" s="17"/>
      <c r="G414" s="300"/>
      <c r="H414" s="301"/>
      <c r="I414" s="301"/>
      <c r="J414" s="302"/>
      <c r="K414" s="303"/>
      <c r="L414" s="302"/>
      <c r="S414" s="304"/>
    </row>
    <row r="415" spans="2:19" ht="12.75">
      <c r="B415" s="334"/>
      <c r="C415" s="17"/>
      <c r="D415" s="314"/>
      <c r="E415" s="301"/>
      <c r="F415" s="17"/>
      <c r="G415" s="300"/>
      <c r="H415" s="301"/>
      <c r="I415" s="301"/>
      <c r="J415" s="302"/>
      <c r="K415" s="303"/>
      <c r="L415" s="302"/>
      <c r="S415" s="304"/>
    </row>
    <row r="416" spans="2:19" ht="12.75">
      <c r="B416" s="334"/>
      <c r="C416" s="17"/>
      <c r="D416" s="314"/>
      <c r="E416" s="301"/>
      <c r="F416" s="17"/>
      <c r="G416" s="300"/>
      <c r="H416" s="301"/>
      <c r="I416" s="301"/>
      <c r="J416" s="302"/>
      <c r="K416" s="303"/>
      <c r="L416" s="302"/>
      <c r="S416" s="304"/>
    </row>
    <row r="417" spans="2:19" ht="12.75">
      <c r="B417" s="334"/>
      <c r="C417" s="17"/>
      <c r="D417" s="314"/>
      <c r="E417" s="301"/>
      <c r="F417" s="17"/>
      <c r="G417" s="300"/>
      <c r="H417" s="301"/>
      <c r="I417" s="301"/>
      <c r="J417" s="302"/>
      <c r="K417" s="303"/>
      <c r="L417" s="302"/>
      <c r="S417" s="304"/>
    </row>
    <row r="418" spans="2:19" ht="12.75">
      <c r="B418" s="334"/>
      <c r="C418" s="17"/>
      <c r="D418" s="314"/>
      <c r="E418" s="301"/>
      <c r="F418" s="17"/>
      <c r="G418" s="300"/>
      <c r="H418" s="301"/>
      <c r="I418" s="301"/>
      <c r="J418" s="302"/>
      <c r="K418" s="303"/>
      <c r="L418" s="302"/>
      <c r="S418" s="304"/>
    </row>
    <row r="419" spans="2:19" ht="12.75">
      <c r="B419" s="334"/>
      <c r="C419" s="17"/>
      <c r="D419" s="314"/>
      <c r="E419" s="301"/>
      <c r="F419" s="17"/>
      <c r="G419" s="300"/>
      <c r="H419" s="301"/>
      <c r="I419" s="301"/>
      <c r="J419" s="302"/>
      <c r="K419" s="303"/>
      <c r="L419" s="302"/>
      <c r="S419" s="304"/>
    </row>
    <row r="420" spans="2:19" ht="12.75">
      <c r="B420" s="334"/>
      <c r="C420" s="17"/>
      <c r="D420" s="314"/>
      <c r="E420" s="301"/>
      <c r="F420" s="17"/>
      <c r="G420" s="300"/>
      <c r="H420" s="301"/>
      <c r="I420" s="301"/>
      <c r="J420" s="302"/>
      <c r="K420" s="303"/>
      <c r="L420" s="302"/>
      <c r="S420" s="304"/>
    </row>
    <row r="421" spans="2:19" ht="12.75">
      <c r="B421" s="334"/>
      <c r="C421" s="17"/>
      <c r="D421" s="314"/>
      <c r="E421" s="301"/>
      <c r="F421" s="17"/>
      <c r="G421" s="300"/>
      <c r="H421" s="301"/>
      <c r="I421" s="301"/>
      <c r="J421" s="302"/>
      <c r="K421" s="303"/>
      <c r="L421" s="302"/>
      <c r="S421" s="304"/>
    </row>
    <row r="422" spans="2:19" ht="12.75">
      <c r="B422" s="334"/>
      <c r="C422" s="17"/>
      <c r="D422" s="314"/>
      <c r="E422" s="301"/>
      <c r="F422" s="17"/>
      <c r="G422" s="300"/>
      <c r="H422" s="301"/>
      <c r="I422" s="301"/>
      <c r="J422" s="302"/>
      <c r="K422" s="303"/>
      <c r="L422" s="302"/>
      <c r="S422" s="304"/>
    </row>
    <row r="423" spans="2:19" ht="12.75">
      <c r="B423" s="334"/>
      <c r="C423" s="17"/>
      <c r="D423" s="314"/>
      <c r="E423" s="301"/>
      <c r="F423" s="17"/>
      <c r="G423" s="300"/>
      <c r="H423" s="301"/>
      <c r="I423" s="301"/>
      <c r="J423" s="302"/>
      <c r="K423" s="303"/>
      <c r="L423" s="302"/>
      <c r="S423" s="304"/>
    </row>
    <row r="424" spans="2:19" ht="12.75">
      <c r="B424" s="334"/>
      <c r="C424" s="17"/>
      <c r="D424" s="314"/>
      <c r="E424" s="301"/>
      <c r="F424" s="17"/>
      <c r="G424" s="300"/>
      <c r="H424" s="301"/>
      <c r="I424" s="301"/>
      <c r="J424" s="302"/>
      <c r="K424" s="303"/>
      <c r="L424" s="302"/>
      <c r="S424" s="304"/>
    </row>
    <row r="425" spans="2:19" ht="12.75">
      <c r="B425" s="334"/>
      <c r="C425" s="17"/>
      <c r="D425" s="314"/>
      <c r="E425" s="301"/>
      <c r="F425" s="17"/>
      <c r="G425" s="300"/>
      <c r="H425" s="301"/>
      <c r="I425" s="301"/>
      <c r="J425" s="302"/>
      <c r="K425" s="303"/>
      <c r="L425" s="302"/>
      <c r="S425" s="304"/>
    </row>
    <row r="426" spans="2:19" ht="12.75">
      <c r="B426" s="334"/>
      <c r="C426" s="17"/>
      <c r="D426" s="314"/>
      <c r="E426" s="301"/>
      <c r="F426" s="17"/>
      <c r="G426" s="300"/>
      <c r="H426" s="301"/>
      <c r="I426" s="301"/>
      <c r="J426" s="302"/>
      <c r="K426" s="303"/>
      <c r="L426" s="302"/>
      <c r="S426" s="304"/>
    </row>
    <row r="427" spans="2:19" ht="12.75">
      <c r="B427" s="334"/>
      <c r="C427" s="17"/>
      <c r="D427" s="314"/>
      <c r="E427" s="301"/>
      <c r="F427" s="17"/>
      <c r="G427" s="300"/>
      <c r="H427" s="301"/>
      <c r="I427" s="301"/>
      <c r="J427" s="302"/>
      <c r="K427" s="303"/>
      <c r="L427" s="302"/>
      <c r="S427" s="304"/>
    </row>
    <row r="428" spans="2:19" ht="12.75">
      <c r="B428" s="334"/>
      <c r="C428" s="17"/>
      <c r="D428" s="314"/>
      <c r="E428" s="301"/>
      <c r="F428" s="17"/>
      <c r="G428" s="300"/>
      <c r="H428" s="301"/>
      <c r="I428" s="301"/>
      <c r="J428" s="302"/>
      <c r="K428" s="303"/>
      <c r="L428" s="302"/>
      <c r="S428" s="304"/>
    </row>
    <row r="429" spans="2:19" ht="12.75">
      <c r="B429" s="334"/>
      <c r="C429" s="17"/>
      <c r="D429" s="314"/>
      <c r="E429" s="301"/>
      <c r="F429" s="17"/>
      <c r="G429" s="300"/>
      <c r="H429" s="301"/>
      <c r="I429" s="301"/>
      <c r="J429" s="302"/>
      <c r="K429" s="303"/>
      <c r="L429" s="302"/>
      <c r="S429" s="304"/>
    </row>
    <row r="430" spans="2:19" ht="12.75">
      <c r="B430" s="334"/>
      <c r="C430" s="17"/>
      <c r="D430" s="314"/>
      <c r="E430" s="301"/>
      <c r="F430" s="17"/>
      <c r="G430" s="300"/>
      <c r="H430" s="301"/>
      <c r="I430" s="301"/>
      <c r="J430" s="302"/>
      <c r="K430" s="303"/>
      <c r="L430" s="302"/>
      <c r="S430" s="304"/>
    </row>
    <row r="431" spans="2:19" ht="12.75">
      <c r="B431" s="334"/>
      <c r="C431" s="17"/>
      <c r="D431" s="314"/>
      <c r="E431" s="301"/>
      <c r="F431" s="17"/>
      <c r="G431" s="300"/>
      <c r="H431" s="301"/>
      <c r="I431" s="301"/>
      <c r="J431" s="302"/>
      <c r="K431" s="303"/>
      <c r="L431" s="302"/>
      <c r="S431" s="304"/>
    </row>
    <row r="432" spans="2:19" ht="12.75">
      <c r="B432" s="334"/>
      <c r="C432" s="17"/>
      <c r="D432" s="314"/>
      <c r="E432" s="301"/>
      <c r="F432" s="17"/>
      <c r="G432" s="300"/>
      <c r="H432" s="301"/>
      <c r="I432" s="301"/>
      <c r="J432" s="302"/>
      <c r="K432" s="303"/>
      <c r="L432" s="302"/>
      <c r="S432" s="304"/>
    </row>
    <row r="433" spans="2:19" ht="12.75">
      <c r="B433" s="334"/>
      <c r="C433" s="17"/>
      <c r="D433" s="314"/>
      <c r="E433" s="301"/>
      <c r="F433" s="17"/>
      <c r="G433" s="300"/>
      <c r="H433" s="301"/>
      <c r="I433" s="301"/>
      <c r="J433" s="302"/>
      <c r="K433" s="303"/>
      <c r="L433" s="302"/>
      <c r="S433" s="304"/>
    </row>
    <row r="434" spans="2:19" ht="12.75">
      <c r="B434" s="334"/>
      <c r="C434" s="17"/>
      <c r="D434" s="314"/>
      <c r="E434" s="301"/>
      <c r="F434" s="17"/>
      <c r="G434" s="300"/>
      <c r="H434" s="301"/>
      <c r="I434" s="301"/>
      <c r="J434" s="302"/>
      <c r="K434" s="303"/>
      <c r="L434" s="302"/>
      <c r="S434" s="304"/>
    </row>
    <row r="435" spans="2:19" ht="12.75">
      <c r="B435" s="334"/>
      <c r="C435" s="17"/>
      <c r="D435" s="314"/>
      <c r="E435" s="301"/>
      <c r="F435" s="17"/>
      <c r="G435" s="300"/>
      <c r="H435" s="301"/>
      <c r="I435" s="301"/>
      <c r="J435" s="302"/>
      <c r="K435" s="303"/>
      <c r="L435" s="302"/>
      <c r="S435" s="304"/>
    </row>
    <row r="436" spans="2:19" ht="12.75">
      <c r="B436" s="334"/>
      <c r="C436" s="17"/>
      <c r="D436" s="314"/>
      <c r="E436" s="301"/>
      <c r="F436" s="17"/>
      <c r="G436" s="300"/>
      <c r="H436" s="301"/>
      <c r="I436" s="301"/>
      <c r="J436" s="302"/>
      <c r="K436" s="303"/>
      <c r="L436" s="302"/>
      <c r="S436" s="304"/>
    </row>
    <row r="437" spans="2:19" ht="12.75">
      <c r="B437" s="334"/>
      <c r="C437" s="17"/>
      <c r="D437" s="314"/>
      <c r="E437" s="301"/>
      <c r="F437" s="17"/>
      <c r="G437" s="300"/>
      <c r="H437" s="301"/>
      <c r="I437" s="301"/>
      <c r="J437" s="302"/>
      <c r="K437" s="303"/>
      <c r="L437" s="302"/>
      <c r="S437" s="304"/>
    </row>
    <row r="438" spans="2:19" ht="12.75">
      <c r="B438" s="334"/>
      <c r="C438" s="17"/>
      <c r="D438" s="314"/>
      <c r="E438" s="301"/>
      <c r="F438" s="17"/>
      <c r="G438" s="300"/>
      <c r="H438" s="301"/>
      <c r="I438" s="301"/>
      <c r="J438" s="302"/>
      <c r="K438" s="303"/>
      <c r="L438" s="302"/>
      <c r="S438" s="304"/>
    </row>
    <row r="439" spans="2:19" ht="12.75">
      <c r="B439" s="334"/>
      <c r="C439" s="17"/>
      <c r="D439" s="314"/>
      <c r="E439" s="301"/>
      <c r="F439" s="17"/>
      <c r="G439" s="300"/>
      <c r="H439" s="301"/>
      <c r="I439" s="301"/>
      <c r="J439" s="302"/>
      <c r="K439" s="303"/>
      <c r="L439" s="302"/>
      <c r="S439" s="304"/>
    </row>
    <row r="440" spans="2:19" ht="12.75">
      <c r="B440" s="334"/>
      <c r="C440" s="17"/>
      <c r="D440" s="314"/>
      <c r="E440" s="301"/>
      <c r="F440" s="17"/>
      <c r="G440" s="300"/>
      <c r="H440" s="301"/>
      <c r="I440" s="301"/>
      <c r="J440" s="302"/>
      <c r="K440" s="303"/>
      <c r="L440" s="302"/>
      <c r="S440" s="304"/>
    </row>
    <row r="441" spans="2:19" ht="12.75">
      <c r="B441" s="334"/>
      <c r="C441" s="17"/>
      <c r="D441" s="314"/>
      <c r="E441" s="301"/>
      <c r="F441" s="17"/>
      <c r="G441" s="300"/>
      <c r="H441" s="301"/>
      <c r="I441" s="301"/>
      <c r="J441" s="302"/>
      <c r="K441" s="303"/>
      <c r="L441" s="302"/>
      <c r="S441" s="304"/>
    </row>
    <row r="442" spans="2:19" ht="12.75">
      <c r="B442" s="334"/>
      <c r="C442" s="17"/>
      <c r="D442" s="314"/>
      <c r="E442" s="301"/>
      <c r="F442" s="17"/>
      <c r="G442" s="300"/>
      <c r="H442" s="301"/>
      <c r="I442" s="301"/>
      <c r="J442" s="302"/>
      <c r="K442" s="303"/>
      <c r="L442" s="302"/>
      <c r="S442" s="304"/>
    </row>
    <row r="443" spans="2:19" ht="12.75">
      <c r="B443" s="334"/>
      <c r="C443" s="17"/>
      <c r="D443" s="314"/>
      <c r="E443" s="301"/>
      <c r="F443" s="17"/>
      <c r="G443" s="300"/>
      <c r="H443" s="301"/>
      <c r="I443" s="301"/>
      <c r="J443" s="302"/>
      <c r="K443" s="303"/>
      <c r="L443" s="302"/>
      <c r="S443" s="304"/>
    </row>
    <row r="444" spans="2:19" ht="12.75">
      <c r="B444" s="334"/>
      <c r="C444" s="17"/>
      <c r="D444" s="314"/>
      <c r="E444" s="301"/>
      <c r="F444" s="17"/>
      <c r="G444" s="300"/>
      <c r="H444" s="301"/>
      <c r="I444" s="301"/>
      <c r="J444" s="302"/>
      <c r="K444" s="303"/>
      <c r="L444" s="302"/>
      <c r="S444" s="304"/>
    </row>
    <row r="445" spans="2:19" ht="12.75">
      <c r="B445" s="334"/>
      <c r="C445" s="17"/>
      <c r="D445" s="314"/>
      <c r="E445" s="301"/>
      <c r="F445" s="17"/>
      <c r="G445" s="300"/>
      <c r="H445" s="301"/>
      <c r="I445" s="301"/>
      <c r="J445" s="302"/>
      <c r="K445" s="303"/>
      <c r="L445" s="302"/>
      <c r="S445" s="304"/>
    </row>
    <row r="446" spans="2:19" ht="12.75">
      <c r="B446" s="334"/>
      <c r="C446" s="17"/>
      <c r="D446" s="314"/>
      <c r="E446" s="301"/>
      <c r="F446" s="17"/>
      <c r="G446" s="300"/>
      <c r="H446" s="301"/>
      <c r="I446" s="301"/>
      <c r="J446" s="302"/>
      <c r="K446" s="303"/>
      <c r="L446" s="302"/>
      <c r="S446" s="304"/>
    </row>
    <row r="447" spans="2:19" ht="12.75">
      <c r="B447" s="334"/>
      <c r="C447" s="17"/>
      <c r="D447" s="314"/>
      <c r="E447" s="301"/>
      <c r="F447" s="17"/>
      <c r="G447" s="300"/>
      <c r="H447" s="301"/>
      <c r="I447" s="301"/>
      <c r="J447" s="302"/>
      <c r="K447" s="303"/>
      <c r="L447" s="302"/>
      <c r="S447" s="304"/>
    </row>
    <row r="448" spans="2:19" ht="12.75">
      <c r="B448" s="334"/>
      <c r="C448" s="17"/>
      <c r="D448" s="314"/>
      <c r="E448" s="301"/>
      <c r="F448" s="17"/>
      <c r="G448" s="300"/>
      <c r="H448" s="301"/>
      <c r="I448" s="301"/>
      <c r="J448" s="302"/>
      <c r="K448" s="303"/>
      <c r="L448" s="302"/>
      <c r="S448" s="304"/>
    </row>
    <row r="449" spans="2:19" ht="12.75">
      <c r="B449" s="334"/>
      <c r="C449" s="17"/>
      <c r="D449" s="314"/>
      <c r="E449" s="301"/>
      <c r="F449" s="17"/>
      <c r="G449" s="300"/>
      <c r="H449" s="301"/>
      <c r="I449" s="301"/>
      <c r="J449" s="302"/>
      <c r="K449" s="303"/>
      <c r="L449" s="302"/>
      <c r="S449" s="304"/>
    </row>
    <row r="450" spans="2:19" ht="12.75">
      <c r="B450" s="334"/>
      <c r="C450" s="17"/>
      <c r="D450" s="314"/>
      <c r="E450" s="301"/>
      <c r="F450" s="17"/>
      <c r="G450" s="300"/>
      <c r="H450" s="301"/>
      <c r="I450" s="301"/>
      <c r="J450" s="302"/>
      <c r="K450" s="303"/>
      <c r="L450" s="302"/>
      <c r="S450" s="304"/>
    </row>
    <row r="451" spans="2:19" ht="12.75">
      <c r="B451" s="334"/>
      <c r="C451" s="17"/>
      <c r="D451" s="314"/>
      <c r="E451" s="301"/>
      <c r="F451" s="17"/>
      <c r="G451" s="300"/>
      <c r="H451" s="301"/>
      <c r="I451" s="301"/>
      <c r="J451" s="302"/>
      <c r="K451" s="303"/>
      <c r="L451" s="302"/>
      <c r="S451" s="304"/>
    </row>
    <row r="452" spans="2:19" ht="12.75">
      <c r="B452" s="334"/>
      <c r="C452" s="17"/>
      <c r="D452" s="314"/>
      <c r="E452" s="301"/>
      <c r="F452" s="17"/>
      <c r="G452" s="300"/>
      <c r="H452" s="301"/>
      <c r="I452" s="301"/>
      <c r="J452" s="302"/>
      <c r="K452" s="303"/>
      <c r="L452" s="302"/>
      <c r="S452" s="304"/>
    </row>
    <row r="453" spans="2:19" ht="12.75">
      <c r="B453" s="334"/>
      <c r="C453" s="17"/>
      <c r="D453" s="314"/>
      <c r="E453" s="301"/>
      <c r="F453" s="17"/>
      <c r="G453" s="300"/>
      <c r="H453" s="301"/>
      <c r="I453" s="301"/>
      <c r="J453" s="302"/>
      <c r="K453" s="303"/>
      <c r="L453" s="302"/>
      <c r="S453" s="304"/>
    </row>
    <row r="454" spans="2:19" ht="12.75">
      <c r="B454" s="334"/>
      <c r="C454" s="17"/>
      <c r="D454" s="314"/>
      <c r="E454" s="301"/>
      <c r="F454" s="17"/>
      <c r="G454" s="300"/>
      <c r="H454" s="301"/>
      <c r="I454" s="301"/>
      <c r="J454" s="302"/>
      <c r="K454" s="303"/>
      <c r="L454" s="302"/>
      <c r="S454" s="304"/>
    </row>
    <row r="455" spans="2:19" ht="12.75">
      <c r="B455" s="334"/>
      <c r="C455" s="17"/>
      <c r="D455" s="314"/>
      <c r="E455" s="301"/>
      <c r="F455" s="17"/>
      <c r="G455" s="300"/>
      <c r="H455" s="301"/>
      <c r="I455" s="301"/>
      <c r="J455" s="302"/>
      <c r="K455" s="303"/>
      <c r="L455" s="302"/>
      <c r="S455" s="304"/>
    </row>
    <row r="456" spans="2:19" ht="12.75">
      <c r="B456" s="334"/>
      <c r="C456" s="17"/>
      <c r="D456" s="314"/>
      <c r="E456" s="301"/>
      <c r="F456" s="17"/>
      <c r="G456" s="300"/>
      <c r="H456" s="301"/>
      <c r="I456" s="301"/>
      <c r="J456" s="302"/>
      <c r="K456" s="303"/>
      <c r="L456" s="302"/>
      <c r="S456" s="304"/>
    </row>
    <row r="457" spans="2:19" ht="12.75">
      <c r="B457" s="334"/>
      <c r="C457" s="17"/>
      <c r="D457" s="314"/>
      <c r="E457" s="301"/>
      <c r="F457" s="17"/>
      <c r="G457" s="300"/>
      <c r="H457" s="301"/>
      <c r="I457" s="301"/>
      <c r="J457" s="302"/>
      <c r="K457" s="303"/>
      <c r="L457" s="302"/>
      <c r="S457" s="304"/>
    </row>
    <row r="458" spans="2:19" ht="12.75">
      <c r="B458" s="334"/>
      <c r="C458" s="17"/>
      <c r="D458" s="314"/>
      <c r="E458" s="301"/>
      <c r="F458" s="17"/>
      <c r="G458" s="300"/>
      <c r="H458" s="301"/>
      <c r="I458" s="301"/>
      <c r="J458" s="302"/>
      <c r="K458" s="303"/>
      <c r="L458" s="302"/>
      <c r="S458" s="304"/>
    </row>
    <row r="459" spans="2:19" ht="12.75">
      <c r="B459" s="334"/>
      <c r="C459" s="17"/>
      <c r="D459" s="314"/>
      <c r="E459" s="301"/>
      <c r="F459" s="17"/>
      <c r="G459" s="300"/>
      <c r="H459" s="301"/>
      <c r="I459" s="301"/>
      <c r="J459" s="302"/>
      <c r="K459" s="303"/>
      <c r="L459" s="302"/>
      <c r="S459" s="304"/>
    </row>
    <row r="460" spans="2:19" ht="12.75">
      <c r="B460" s="334"/>
      <c r="C460" s="17"/>
      <c r="D460" s="314"/>
      <c r="E460" s="301"/>
      <c r="F460" s="17"/>
      <c r="G460" s="300"/>
      <c r="H460" s="301"/>
      <c r="I460" s="301"/>
      <c r="J460" s="302"/>
      <c r="K460" s="303"/>
      <c r="L460" s="302"/>
      <c r="S460" s="304"/>
    </row>
    <row r="461" spans="2:19" ht="12.75">
      <c r="B461" s="334"/>
      <c r="C461" s="17"/>
      <c r="D461" s="314"/>
      <c r="E461" s="301"/>
      <c r="F461" s="17"/>
      <c r="G461" s="300"/>
      <c r="H461" s="301"/>
      <c r="I461" s="301"/>
      <c r="J461" s="302"/>
      <c r="K461" s="303"/>
      <c r="L461" s="302"/>
      <c r="S461" s="304"/>
    </row>
    <row r="462" spans="2:19" ht="12.75">
      <c r="B462" s="334"/>
      <c r="C462" s="17"/>
      <c r="D462" s="314"/>
      <c r="E462" s="301"/>
      <c r="F462" s="17"/>
      <c r="G462" s="300"/>
      <c r="H462" s="301"/>
      <c r="I462" s="301"/>
      <c r="J462" s="302"/>
      <c r="K462" s="303"/>
      <c r="L462" s="302"/>
      <c r="S462" s="304"/>
    </row>
    <row r="463" spans="2:19" ht="12.75">
      <c r="B463" s="334"/>
      <c r="C463" s="17"/>
      <c r="D463" s="314"/>
      <c r="E463" s="301"/>
      <c r="F463" s="17"/>
      <c r="G463" s="300"/>
      <c r="H463" s="301"/>
      <c r="I463" s="301"/>
      <c r="J463" s="302"/>
      <c r="K463" s="303"/>
      <c r="L463" s="302"/>
      <c r="S463" s="304"/>
    </row>
    <row r="464" spans="2:19" ht="12.75">
      <c r="B464" s="334"/>
      <c r="C464" s="17"/>
      <c r="D464" s="314"/>
      <c r="E464" s="301"/>
      <c r="F464" s="17"/>
      <c r="G464" s="300"/>
      <c r="H464" s="301"/>
      <c r="I464" s="301"/>
      <c r="J464" s="302"/>
      <c r="K464" s="303"/>
      <c r="L464" s="302"/>
      <c r="S464" s="304"/>
    </row>
    <row r="465" spans="2:19" ht="12.75">
      <c r="B465" s="334"/>
      <c r="C465" s="17"/>
      <c r="D465" s="314"/>
      <c r="E465" s="301"/>
      <c r="F465" s="17"/>
      <c r="G465" s="300"/>
      <c r="H465" s="301"/>
      <c r="I465" s="301"/>
      <c r="J465" s="302"/>
      <c r="K465" s="303"/>
      <c r="L465" s="302"/>
      <c r="S465" s="304"/>
    </row>
    <row r="466" spans="2:19" ht="12.75">
      <c r="B466" s="334"/>
      <c r="C466" s="17"/>
      <c r="D466" s="314"/>
      <c r="E466" s="301"/>
      <c r="F466" s="17"/>
      <c r="G466" s="300"/>
      <c r="H466" s="301"/>
      <c r="I466" s="301"/>
      <c r="J466" s="302"/>
      <c r="K466" s="303"/>
      <c r="L466" s="302"/>
      <c r="S466" s="304"/>
    </row>
  </sheetData>
  <sheetProtection selectLockedCells="1" selectUnlockedCells="1"/>
  <mergeCells count="128">
    <mergeCell ref="F1:R1"/>
    <mergeCell ref="F2:R2"/>
    <mergeCell ref="F3:R3"/>
    <mergeCell ref="F4:R4"/>
    <mergeCell ref="B5:E5"/>
    <mergeCell ref="A6:T6"/>
    <mergeCell ref="A7:T7"/>
    <mergeCell ref="A8:T8"/>
    <mergeCell ref="A10:A11"/>
    <mergeCell ref="B10:B11"/>
    <mergeCell ref="C10:E10"/>
    <mergeCell ref="F10:G11"/>
    <mergeCell ref="H10:J10"/>
    <mergeCell ref="K10:L10"/>
    <mergeCell ref="M10:M11"/>
    <mergeCell ref="N10:N11"/>
    <mergeCell ref="O10:O11"/>
    <mergeCell ref="P10:P11"/>
    <mergeCell ref="Q10:Q11"/>
    <mergeCell ref="R10:R11"/>
    <mergeCell ref="S10:S11"/>
    <mergeCell ref="T10:T11"/>
    <mergeCell ref="B13:T13"/>
    <mergeCell ref="B14:T14"/>
    <mergeCell ref="F15:F21"/>
    <mergeCell ref="F22:F29"/>
    <mergeCell ref="B30:T30"/>
    <mergeCell ref="B34:T34"/>
    <mergeCell ref="B42:F42"/>
    <mergeCell ref="B47:F47"/>
    <mergeCell ref="B50:T50"/>
    <mergeCell ref="B53:T53"/>
    <mergeCell ref="B68:T68"/>
    <mergeCell ref="B73:T73"/>
    <mergeCell ref="B76:T76"/>
    <mergeCell ref="B83:T83"/>
    <mergeCell ref="B87:T87"/>
    <mergeCell ref="B88:T88"/>
    <mergeCell ref="B91:T91"/>
    <mergeCell ref="B96:T96"/>
    <mergeCell ref="B101:T101"/>
    <mergeCell ref="B104:R104"/>
    <mergeCell ref="B121:T121"/>
    <mergeCell ref="B130:T130"/>
    <mergeCell ref="B132:T132"/>
    <mergeCell ref="B134:T134"/>
    <mergeCell ref="B136:T136"/>
    <mergeCell ref="B138:T138"/>
    <mergeCell ref="B142:T142"/>
    <mergeCell ref="B145:T145"/>
    <mergeCell ref="B153:T153"/>
    <mergeCell ref="B159:S159"/>
    <mergeCell ref="B162:T162"/>
    <mergeCell ref="D163:D165"/>
    <mergeCell ref="E163:E165"/>
    <mergeCell ref="F163:F165"/>
    <mergeCell ref="K163:K165"/>
    <mergeCell ref="D168:D170"/>
    <mergeCell ref="E168:E170"/>
    <mergeCell ref="F168:F170"/>
    <mergeCell ref="K168:K170"/>
    <mergeCell ref="D172:D174"/>
    <mergeCell ref="E172:E174"/>
    <mergeCell ref="F172:F174"/>
    <mergeCell ref="K172:K174"/>
    <mergeCell ref="D212:D217"/>
    <mergeCell ref="E212:E217"/>
    <mergeCell ref="F212:F217"/>
    <mergeCell ref="D218:D220"/>
    <mergeCell ref="E218:E220"/>
    <mergeCell ref="F218:F220"/>
    <mergeCell ref="D223:D225"/>
    <mergeCell ref="E223:E225"/>
    <mergeCell ref="F223:F225"/>
    <mergeCell ref="B233:T233"/>
    <mergeCell ref="B235:T235"/>
    <mergeCell ref="B237:T237"/>
    <mergeCell ref="B238:T238"/>
    <mergeCell ref="B241:T241"/>
    <mergeCell ref="B243:T243"/>
    <mergeCell ref="B245:T245"/>
    <mergeCell ref="C246:C248"/>
    <mergeCell ref="D246:D248"/>
    <mergeCell ref="E246:E248"/>
    <mergeCell ref="B249:T249"/>
    <mergeCell ref="C250:C253"/>
    <mergeCell ref="D250:D253"/>
    <mergeCell ref="E250:E253"/>
    <mergeCell ref="B255:C255"/>
    <mergeCell ref="I257:J257"/>
    <mergeCell ref="Q257:R257"/>
    <mergeCell ref="I258:J258"/>
    <mergeCell ref="T258:T260"/>
    <mergeCell ref="B259:B261"/>
    <mergeCell ref="C259:C261"/>
    <mergeCell ref="F259:F260"/>
    <mergeCell ref="G259:G261"/>
    <mergeCell ref="D261:E261"/>
    <mergeCell ref="B262:E262"/>
    <mergeCell ref="B263:T263"/>
    <mergeCell ref="B264:T264"/>
    <mergeCell ref="F265:F267"/>
    <mergeCell ref="B269:J269"/>
    <mergeCell ref="B274:T274"/>
    <mergeCell ref="B276:T276"/>
    <mergeCell ref="B278:T278"/>
    <mergeCell ref="F279:F281"/>
    <mergeCell ref="B282:T282"/>
    <mergeCell ref="B283:T283"/>
    <mergeCell ref="F284:F286"/>
    <mergeCell ref="B287:T287"/>
    <mergeCell ref="B293:T293"/>
    <mergeCell ref="B299:T299"/>
    <mergeCell ref="C305:K305"/>
    <mergeCell ref="B309:T309"/>
    <mergeCell ref="B311:T311"/>
    <mergeCell ref="A322:A329"/>
    <mergeCell ref="B322:R322"/>
    <mergeCell ref="A332:T332"/>
    <mergeCell ref="G334:H334"/>
    <mergeCell ref="Q334:R334"/>
    <mergeCell ref="S334:T334"/>
    <mergeCell ref="G336:I336"/>
    <mergeCell ref="Q336:R336"/>
    <mergeCell ref="S336:V336"/>
    <mergeCell ref="G338:I338"/>
    <mergeCell ref="Q338:R338"/>
    <mergeCell ref="S338:V338"/>
  </mergeCells>
  <printOptions/>
  <pageMargins left="0.5118055555555555" right="0" top="0.7083333333333334" bottom="0.19652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